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умар.Тушеевна\Desktop\2024 - 2025\Тарификацияа  2024 сентябрь\"/>
    </mc:Choice>
  </mc:AlternateContent>
  <bookViews>
    <workbookView xWindow="0" yWindow="0" windowWidth="24000" windowHeight="11025"/>
  </bookViews>
  <sheets>
    <sheet name="тариф" sheetId="2" r:id="rId1"/>
  </sheets>
  <definedNames>
    <definedName name="_xlnm._FilterDatabase" localSheetId="0" hidden="1">тариф!$A$9:$CC$96</definedName>
    <definedName name="_xlnm.Print_Area" localSheetId="0">тариф!$A$1:$CB$101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1" i="2" l="1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10" i="2"/>
  <c r="BG96" i="2" l="1"/>
  <c r="BH96" i="2"/>
  <c r="BI96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10" i="2"/>
  <c r="BZ96" i="2" l="1"/>
  <c r="BX11" i="2" l="1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55" i="2"/>
  <c r="BX56" i="2"/>
  <c r="BX57" i="2"/>
  <c r="BX58" i="2"/>
  <c r="BX59" i="2"/>
  <c r="BX60" i="2"/>
  <c r="BX61" i="2"/>
  <c r="BX62" i="2"/>
  <c r="BX63" i="2"/>
  <c r="BX64" i="2"/>
  <c r="BX65" i="2"/>
  <c r="BX66" i="2"/>
  <c r="BX67" i="2"/>
  <c r="BX68" i="2"/>
  <c r="BX69" i="2"/>
  <c r="BX70" i="2"/>
  <c r="BX71" i="2"/>
  <c r="BX72" i="2"/>
  <c r="BX73" i="2"/>
  <c r="BX74" i="2"/>
  <c r="BX75" i="2"/>
  <c r="BX76" i="2"/>
  <c r="BX77" i="2"/>
  <c r="BX78" i="2"/>
  <c r="BX79" i="2"/>
  <c r="BX80" i="2"/>
  <c r="BX81" i="2"/>
  <c r="BX82" i="2"/>
  <c r="BX83" i="2"/>
  <c r="BX84" i="2"/>
  <c r="BX85" i="2"/>
  <c r="BX86" i="2"/>
  <c r="BX87" i="2"/>
  <c r="BX88" i="2"/>
  <c r="BX89" i="2"/>
  <c r="BX90" i="2"/>
  <c r="BX91" i="2"/>
  <c r="BX92" i="2"/>
  <c r="BX93" i="2"/>
  <c r="BX94" i="2"/>
  <c r="BX95" i="2"/>
  <c r="BX10" i="2"/>
  <c r="BX96" i="2" l="1"/>
  <c r="BW74" i="2"/>
  <c r="AF11" i="2"/>
  <c r="AG11" i="2"/>
  <c r="AH11" i="2"/>
  <c r="AF12" i="2"/>
  <c r="AG12" i="2"/>
  <c r="AH12" i="2"/>
  <c r="AF13" i="2"/>
  <c r="AG13" i="2"/>
  <c r="AH13" i="2"/>
  <c r="AF14" i="2"/>
  <c r="AG14" i="2"/>
  <c r="AH14" i="2"/>
  <c r="AF15" i="2"/>
  <c r="AG15" i="2"/>
  <c r="AH15" i="2"/>
  <c r="AF16" i="2"/>
  <c r="AG16" i="2"/>
  <c r="AH16" i="2"/>
  <c r="AF17" i="2"/>
  <c r="AG17" i="2"/>
  <c r="AH17" i="2"/>
  <c r="AF18" i="2"/>
  <c r="AG18" i="2"/>
  <c r="AH18" i="2"/>
  <c r="AF19" i="2"/>
  <c r="AG19" i="2"/>
  <c r="AH19" i="2"/>
  <c r="AF20" i="2"/>
  <c r="AG20" i="2"/>
  <c r="AH20" i="2"/>
  <c r="AF21" i="2"/>
  <c r="AG21" i="2"/>
  <c r="AH21" i="2"/>
  <c r="AF22" i="2"/>
  <c r="AG22" i="2"/>
  <c r="AH22" i="2"/>
  <c r="AF23" i="2"/>
  <c r="AG23" i="2"/>
  <c r="AH23" i="2"/>
  <c r="AF24" i="2"/>
  <c r="AG24" i="2"/>
  <c r="AH24" i="2"/>
  <c r="AF25" i="2"/>
  <c r="AG25" i="2"/>
  <c r="AH25" i="2"/>
  <c r="AF26" i="2"/>
  <c r="AG26" i="2"/>
  <c r="AH26" i="2"/>
  <c r="AF27" i="2"/>
  <c r="AG27" i="2"/>
  <c r="AH27" i="2"/>
  <c r="AF28" i="2"/>
  <c r="AG28" i="2"/>
  <c r="AH28" i="2"/>
  <c r="AF29" i="2"/>
  <c r="AG29" i="2"/>
  <c r="AH29" i="2"/>
  <c r="AF30" i="2"/>
  <c r="AG30" i="2"/>
  <c r="AH30" i="2"/>
  <c r="AF31" i="2"/>
  <c r="AG31" i="2"/>
  <c r="AH31" i="2"/>
  <c r="AF32" i="2"/>
  <c r="AG32" i="2"/>
  <c r="AH32" i="2"/>
  <c r="AF33" i="2"/>
  <c r="AG33" i="2"/>
  <c r="AH33" i="2"/>
  <c r="AF34" i="2"/>
  <c r="AG34" i="2"/>
  <c r="AH34" i="2"/>
  <c r="AF35" i="2"/>
  <c r="AG35" i="2"/>
  <c r="AH35" i="2"/>
  <c r="AF36" i="2"/>
  <c r="AG36" i="2"/>
  <c r="AH36" i="2"/>
  <c r="AF37" i="2"/>
  <c r="AG37" i="2"/>
  <c r="AH37" i="2"/>
  <c r="AF38" i="2"/>
  <c r="AG38" i="2"/>
  <c r="AH38" i="2"/>
  <c r="AF39" i="2"/>
  <c r="AG39" i="2"/>
  <c r="AH39" i="2"/>
  <c r="AF40" i="2"/>
  <c r="AG40" i="2"/>
  <c r="AH40" i="2"/>
  <c r="AF41" i="2"/>
  <c r="AG41" i="2"/>
  <c r="AH41" i="2"/>
  <c r="AF42" i="2"/>
  <c r="AG42" i="2"/>
  <c r="AH42" i="2"/>
  <c r="AF43" i="2"/>
  <c r="AG43" i="2"/>
  <c r="AH43" i="2"/>
  <c r="AF44" i="2"/>
  <c r="AG44" i="2"/>
  <c r="AH44" i="2"/>
  <c r="AF45" i="2"/>
  <c r="AG45" i="2"/>
  <c r="AH45" i="2"/>
  <c r="AF46" i="2"/>
  <c r="AG46" i="2"/>
  <c r="AH46" i="2"/>
  <c r="AF47" i="2"/>
  <c r="AG47" i="2"/>
  <c r="AH47" i="2"/>
  <c r="AF48" i="2"/>
  <c r="AG48" i="2"/>
  <c r="AH48" i="2"/>
  <c r="AF49" i="2"/>
  <c r="AG49" i="2"/>
  <c r="AH49" i="2"/>
  <c r="AF50" i="2"/>
  <c r="AG50" i="2"/>
  <c r="AH50" i="2"/>
  <c r="AF51" i="2"/>
  <c r="AG51" i="2"/>
  <c r="AH51" i="2"/>
  <c r="AF52" i="2"/>
  <c r="AG52" i="2"/>
  <c r="AH52" i="2"/>
  <c r="AF53" i="2"/>
  <c r="AG53" i="2"/>
  <c r="AH53" i="2"/>
  <c r="AF54" i="2"/>
  <c r="AG54" i="2"/>
  <c r="AH54" i="2"/>
  <c r="AF55" i="2"/>
  <c r="AG55" i="2"/>
  <c r="AH55" i="2"/>
  <c r="AF56" i="2"/>
  <c r="AG56" i="2"/>
  <c r="AH56" i="2"/>
  <c r="AF57" i="2"/>
  <c r="AG57" i="2"/>
  <c r="AH57" i="2"/>
  <c r="AF58" i="2"/>
  <c r="AG58" i="2"/>
  <c r="AH58" i="2"/>
  <c r="AF59" i="2"/>
  <c r="AG59" i="2"/>
  <c r="AH59" i="2"/>
  <c r="AF60" i="2"/>
  <c r="AG60" i="2"/>
  <c r="AH60" i="2"/>
  <c r="AF61" i="2"/>
  <c r="AG61" i="2"/>
  <c r="AH61" i="2"/>
  <c r="AF62" i="2"/>
  <c r="AG62" i="2"/>
  <c r="AH62" i="2"/>
  <c r="AF63" i="2"/>
  <c r="AG63" i="2"/>
  <c r="AH63" i="2"/>
  <c r="AF64" i="2"/>
  <c r="AG64" i="2"/>
  <c r="AH64" i="2"/>
  <c r="AF65" i="2"/>
  <c r="AG65" i="2"/>
  <c r="AH65" i="2"/>
  <c r="AF66" i="2"/>
  <c r="AG66" i="2"/>
  <c r="AH66" i="2"/>
  <c r="AF67" i="2"/>
  <c r="AG67" i="2"/>
  <c r="AH67" i="2"/>
  <c r="AF68" i="2"/>
  <c r="AG68" i="2"/>
  <c r="AH68" i="2"/>
  <c r="AF69" i="2"/>
  <c r="AG69" i="2"/>
  <c r="AH69" i="2"/>
  <c r="AF70" i="2"/>
  <c r="AG70" i="2"/>
  <c r="AH70" i="2"/>
  <c r="AF71" i="2"/>
  <c r="AG71" i="2"/>
  <c r="AH71" i="2"/>
  <c r="AF72" i="2"/>
  <c r="AG72" i="2"/>
  <c r="AH72" i="2"/>
  <c r="AF73" i="2"/>
  <c r="AG73" i="2"/>
  <c r="AH73" i="2"/>
  <c r="AF74" i="2"/>
  <c r="AG74" i="2"/>
  <c r="AH74" i="2"/>
  <c r="AF75" i="2"/>
  <c r="AG75" i="2"/>
  <c r="AH75" i="2"/>
  <c r="AF76" i="2"/>
  <c r="AG76" i="2"/>
  <c r="AH76" i="2"/>
  <c r="AF77" i="2"/>
  <c r="AG77" i="2"/>
  <c r="AH77" i="2"/>
  <c r="AF78" i="2"/>
  <c r="AG78" i="2"/>
  <c r="AH78" i="2"/>
  <c r="AF79" i="2"/>
  <c r="AG79" i="2"/>
  <c r="AH79" i="2"/>
  <c r="AF80" i="2"/>
  <c r="AG80" i="2"/>
  <c r="AH80" i="2"/>
  <c r="AF81" i="2"/>
  <c r="AG81" i="2"/>
  <c r="AH81" i="2"/>
  <c r="AF82" i="2"/>
  <c r="AG82" i="2"/>
  <c r="AH82" i="2"/>
  <c r="AF83" i="2"/>
  <c r="AG83" i="2"/>
  <c r="AH83" i="2"/>
  <c r="AF84" i="2"/>
  <c r="AG84" i="2"/>
  <c r="AH84" i="2"/>
  <c r="AF85" i="2"/>
  <c r="AG85" i="2"/>
  <c r="AH85" i="2"/>
  <c r="AF86" i="2"/>
  <c r="AG86" i="2"/>
  <c r="AH86" i="2"/>
  <c r="AF87" i="2"/>
  <c r="AG87" i="2"/>
  <c r="AH87" i="2"/>
  <c r="AF88" i="2"/>
  <c r="AG88" i="2"/>
  <c r="AH88" i="2"/>
  <c r="AF89" i="2"/>
  <c r="AG89" i="2"/>
  <c r="AH89" i="2"/>
  <c r="AF90" i="2"/>
  <c r="AG90" i="2"/>
  <c r="AH90" i="2"/>
  <c r="AF91" i="2"/>
  <c r="AG91" i="2"/>
  <c r="AH91" i="2"/>
  <c r="AF92" i="2"/>
  <c r="AG92" i="2"/>
  <c r="AH92" i="2"/>
  <c r="AF93" i="2"/>
  <c r="AG93" i="2"/>
  <c r="AH93" i="2"/>
  <c r="AF94" i="2"/>
  <c r="AG94" i="2"/>
  <c r="AH94" i="2"/>
  <c r="AF95" i="2"/>
  <c r="AG95" i="2"/>
  <c r="AH95" i="2"/>
  <c r="AG10" i="2"/>
  <c r="AF10" i="2"/>
  <c r="AU11" i="2" l="1"/>
  <c r="AV11" i="2"/>
  <c r="AW11" i="2"/>
  <c r="AX11" i="2"/>
  <c r="AY11" i="2"/>
  <c r="AZ11" i="2"/>
  <c r="BA11" i="2"/>
  <c r="BB11" i="2"/>
  <c r="BC11" i="2"/>
  <c r="BD11" i="2"/>
  <c r="BE11" i="2"/>
  <c r="BF11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Z74" i="2"/>
  <c r="AA74" i="2"/>
  <c r="AB74" i="2"/>
  <c r="S74" i="2" l="1"/>
  <c r="Q74" i="2"/>
  <c r="O74" i="2"/>
  <c r="CB74" i="2" s="1"/>
  <c r="K94" i="2"/>
  <c r="K71" i="2"/>
  <c r="K70" i="2"/>
  <c r="S70" i="2" s="1"/>
  <c r="K64" i="2"/>
  <c r="K62" i="2"/>
  <c r="K43" i="2"/>
  <c r="K63" i="2"/>
  <c r="O63" i="2" s="1"/>
  <c r="K61" i="2"/>
  <c r="K60" i="2"/>
  <c r="K59" i="2"/>
  <c r="K58" i="2"/>
  <c r="K92" i="2"/>
  <c r="Q92" i="2" s="1"/>
  <c r="K84" i="2"/>
  <c r="K68" i="2"/>
  <c r="K66" i="2"/>
  <c r="S66" i="2" s="1"/>
  <c r="K65" i="2"/>
  <c r="K57" i="2"/>
  <c r="K56" i="2"/>
  <c r="K55" i="2"/>
  <c r="K54" i="2"/>
  <c r="S54" i="2" s="1"/>
  <c r="K53" i="2"/>
  <c r="K52" i="2"/>
  <c r="K51" i="2"/>
  <c r="K42" i="2"/>
  <c r="BJ42" i="2" s="1"/>
  <c r="K41" i="2"/>
  <c r="BJ41" i="2" s="1"/>
  <c r="K93" i="2"/>
  <c r="K87" i="2"/>
  <c r="K86" i="2"/>
  <c r="K83" i="2"/>
  <c r="K73" i="2"/>
  <c r="K72" i="2"/>
  <c r="Q72" i="2" s="1"/>
  <c r="K50" i="2"/>
  <c r="K49" i="2"/>
  <c r="K48" i="2"/>
  <c r="K47" i="2"/>
  <c r="O47" i="2" s="1"/>
  <c r="K46" i="2"/>
  <c r="K45" i="2"/>
  <c r="K44" i="2"/>
  <c r="K95" i="2"/>
  <c r="O95" i="2" s="1"/>
  <c r="K89" i="2"/>
  <c r="K88" i="2"/>
  <c r="K85" i="2"/>
  <c r="K80" i="2"/>
  <c r="Q80" i="2" s="1"/>
  <c r="K76" i="2"/>
  <c r="Q76" i="2" s="1"/>
  <c r="K40" i="2"/>
  <c r="K39" i="2"/>
  <c r="K38" i="2"/>
  <c r="S38" i="2" s="1"/>
  <c r="K37" i="2"/>
  <c r="K36" i="2"/>
  <c r="Q36" i="2" s="1"/>
  <c r="K35" i="2"/>
  <c r="K34" i="2"/>
  <c r="S34" i="2" s="1"/>
  <c r="K33" i="2"/>
  <c r="K32" i="2"/>
  <c r="Q32" i="2" s="1"/>
  <c r="K31" i="2"/>
  <c r="K30" i="2"/>
  <c r="S30" i="2" s="1"/>
  <c r="K91" i="2"/>
  <c r="O91" i="2" s="1"/>
  <c r="K90" i="2"/>
  <c r="S90" i="2" s="1"/>
  <c r="K82" i="2"/>
  <c r="K81" i="2"/>
  <c r="K79" i="2"/>
  <c r="K78" i="2"/>
  <c r="K77" i="2"/>
  <c r="K75" i="2"/>
  <c r="K69" i="2"/>
  <c r="K67" i="2"/>
  <c r="O67" i="2" s="1"/>
  <c r="K29" i="2"/>
  <c r="K28" i="2"/>
  <c r="Q28" i="2" s="1"/>
  <c r="K27" i="2"/>
  <c r="K26" i="2"/>
  <c r="K25" i="2"/>
  <c r="K24" i="2"/>
  <c r="K23" i="2"/>
  <c r="O23" i="2" s="1"/>
  <c r="K22" i="2"/>
  <c r="K21" i="2"/>
  <c r="K20" i="2"/>
  <c r="Q20" i="2" s="1"/>
  <c r="K19" i="2"/>
  <c r="K18" i="2"/>
  <c r="S18" i="2" s="1"/>
  <c r="K17" i="2"/>
  <c r="K16" i="2"/>
  <c r="Q16" i="2" s="1"/>
  <c r="K15" i="2"/>
  <c r="O15" i="2" s="1"/>
  <c r="K14" i="2"/>
  <c r="S14" i="2" s="1"/>
  <c r="K13" i="2"/>
  <c r="K12" i="2"/>
  <c r="Q12" i="2" s="1"/>
  <c r="K11" i="2"/>
  <c r="K10" i="2"/>
  <c r="Q10" i="2" l="1"/>
  <c r="BW10" i="2"/>
  <c r="AB10" i="2"/>
  <c r="Z10" i="2"/>
  <c r="AA10" i="2"/>
  <c r="Q22" i="2"/>
  <c r="BW22" i="2"/>
  <c r="AB22" i="2"/>
  <c r="Z22" i="2"/>
  <c r="AA22" i="2"/>
  <c r="Q78" i="2"/>
  <c r="BW78" i="2"/>
  <c r="AB78" i="2"/>
  <c r="AA78" i="2"/>
  <c r="Z78" i="2"/>
  <c r="O40" i="2"/>
  <c r="BW40" i="2"/>
  <c r="Z40" i="2"/>
  <c r="AA40" i="2"/>
  <c r="AB40" i="2"/>
  <c r="Q45" i="2"/>
  <c r="BW45" i="2"/>
  <c r="AA45" i="2"/>
  <c r="AB45" i="2"/>
  <c r="Z45" i="2"/>
  <c r="S83" i="2"/>
  <c r="BW83" i="2"/>
  <c r="Z83" i="2"/>
  <c r="AB83" i="2"/>
  <c r="AA83" i="2"/>
  <c r="Q53" i="2"/>
  <c r="BW53" i="2"/>
  <c r="AA53" i="2"/>
  <c r="AB53" i="2"/>
  <c r="Z53" i="2"/>
  <c r="Q57" i="2"/>
  <c r="BW57" i="2"/>
  <c r="AA57" i="2"/>
  <c r="AB57" i="2"/>
  <c r="Z57" i="2"/>
  <c r="O84" i="2"/>
  <c r="BW84" i="2"/>
  <c r="Z84" i="2"/>
  <c r="AA84" i="2"/>
  <c r="AB84" i="2"/>
  <c r="O60" i="2"/>
  <c r="BW60" i="2"/>
  <c r="Z60" i="2"/>
  <c r="AA60" i="2"/>
  <c r="AB60" i="2"/>
  <c r="Q62" i="2"/>
  <c r="BW62" i="2"/>
  <c r="AB62" i="2"/>
  <c r="Z62" i="2"/>
  <c r="AA62" i="2"/>
  <c r="Q94" i="2"/>
  <c r="BW94" i="2"/>
  <c r="AB94" i="2"/>
  <c r="AA94" i="2"/>
  <c r="Z94" i="2"/>
  <c r="O83" i="2"/>
  <c r="Q84" i="2"/>
  <c r="S22" i="2"/>
  <c r="S11" i="2"/>
  <c r="BW11" i="2"/>
  <c r="Z11" i="2"/>
  <c r="AA11" i="2"/>
  <c r="AB11" i="2"/>
  <c r="S15" i="2"/>
  <c r="BW15" i="2"/>
  <c r="Z15" i="2"/>
  <c r="AA15" i="2"/>
  <c r="AB15" i="2"/>
  <c r="S19" i="2"/>
  <c r="BW19" i="2"/>
  <c r="Z19" i="2"/>
  <c r="AA19" i="2"/>
  <c r="AB19" i="2"/>
  <c r="S23" i="2"/>
  <c r="BW23" i="2"/>
  <c r="Z23" i="2"/>
  <c r="AA23" i="2"/>
  <c r="AB23" i="2"/>
  <c r="S27" i="2"/>
  <c r="BW27" i="2"/>
  <c r="Z27" i="2"/>
  <c r="AA27" i="2"/>
  <c r="AB27" i="2"/>
  <c r="Q69" i="2"/>
  <c r="BW69" i="2"/>
  <c r="AA69" i="2"/>
  <c r="AB69" i="2"/>
  <c r="Z69" i="2"/>
  <c r="S79" i="2"/>
  <c r="BW79" i="2"/>
  <c r="Z79" i="2"/>
  <c r="AA79" i="2"/>
  <c r="AB79" i="2"/>
  <c r="S91" i="2"/>
  <c r="BW91" i="2"/>
  <c r="Z91" i="2"/>
  <c r="AB91" i="2"/>
  <c r="AA91" i="2"/>
  <c r="Q33" i="2"/>
  <c r="BW33" i="2"/>
  <c r="AA33" i="2"/>
  <c r="AB33" i="2"/>
  <c r="Z33" i="2"/>
  <c r="Q37" i="2"/>
  <c r="BW37" i="2"/>
  <c r="AA37" i="2"/>
  <c r="AB37" i="2"/>
  <c r="Z37" i="2"/>
  <c r="O76" i="2"/>
  <c r="BW76" i="2"/>
  <c r="Z76" i="2"/>
  <c r="AA76" i="2"/>
  <c r="AB76" i="2"/>
  <c r="Q89" i="2"/>
  <c r="BW89" i="2"/>
  <c r="AA89" i="2"/>
  <c r="AB89" i="2"/>
  <c r="Z89" i="2"/>
  <c r="Q46" i="2"/>
  <c r="BW46" i="2"/>
  <c r="AB46" i="2"/>
  <c r="Z46" i="2"/>
  <c r="AA46" i="2"/>
  <c r="Q50" i="2"/>
  <c r="BW50" i="2"/>
  <c r="AB50" i="2"/>
  <c r="Z50" i="2"/>
  <c r="AA50" i="2"/>
  <c r="Q86" i="2"/>
  <c r="BW86" i="2"/>
  <c r="AB86" i="2"/>
  <c r="AA86" i="2"/>
  <c r="Z86" i="2"/>
  <c r="Q42" i="2"/>
  <c r="BW42" i="2"/>
  <c r="AB42" i="2"/>
  <c r="Z42" i="2"/>
  <c r="AA42" i="2"/>
  <c r="Q54" i="2"/>
  <c r="BW54" i="2"/>
  <c r="AB54" i="2"/>
  <c r="AA54" i="2"/>
  <c r="Z54" i="2"/>
  <c r="Q65" i="2"/>
  <c r="BW65" i="2"/>
  <c r="AA65" i="2"/>
  <c r="AB65" i="2"/>
  <c r="Z65" i="2"/>
  <c r="O92" i="2"/>
  <c r="BW92" i="2"/>
  <c r="Z92" i="2"/>
  <c r="AA92" i="2"/>
  <c r="AB92" i="2"/>
  <c r="Q61" i="2"/>
  <c r="BW61" i="2"/>
  <c r="AA61" i="2"/>
  <c r="AB61" i="2"/>
  <c r="Z61" i="2"/>
  <c r="O64" i="2"/>
  <c r="BW64" i="2"/>
  <c r="Z64" i="2"/>
  <c r="AA64" i="2"/>
  <c r="AB64" i="2"/>
  <c r="O79" i="2"/>
  <c r="O27" i="2"/>
  <c r="O11" i="2"/>
  <c r="Q64" i="2"/>
  <c r="S86" i="2"/>
  <c r="S50" i="2"/>
  <c r="Q18" i="2"/>
  <c r="BW18" i="2"/>
  <c r="AB18" i="2"/>
  <c r="Z18" i="2"/>
  <c r="AA18" i="2"/>
  <c r="S67" i="2"/>
  <c r="BW67" i="2"/>
  <c r="Z67" i="2"/>
  <c r="AA67" i="2"/>
  <c r="AB67" i="2"/>
  <c r="O32" i="2"/>
  <c r="BW32" i="2"/>
  <c r="Z32" i="2"/>
  <c r="AA32" i="2"/>
  <c r="AB32" i="2"/>
  <c r="O36" i="2"/>
  <c r="BW36" i="2"/>
  <c r="Z36" i="2"/>
  <c r="AA36" i="2"/>
  <c r="AB36" i="2"/>
  <c r="O88" i="2"/>
  <c r="BW88" i="2"/>
  <c r="Z88" i="2"/>
  <c r="AA88" i="2"/>
  <c r="AB88" i="2"/>
  <c r="Q41" i="2"/>
  <c r="BW41" i="2"/>
  <c r="AA41" i="2"/>
  <c r="AB41" i="2"/>
  <c r="Z41" i="2"/>
  <c r="O20" i="2"/>
  <c r="BW20" i="2"/>
  <c r="Z20" i="2"/>
  <c r="AA20" i="2"/>
  <c r="AB20" i="2"/>
  <c r="S75" i="2"/>
  <c r="BW75" i="2"/>
  <c r="Z75" i="2"/>
  <c r="AB75" i="2"/>
  <c r="AA75" i="2"/>
  <c r="Q34" i="2"/>
  <c r="BW34" i="2"/>
  <c r="AB34" i="2"/>
  <c r="Z34" i="2"/>
  <c r="AA34" i="2"/>
  <c r="S47" i="2"/>
  <c r="BW47" i="2"/>
  <c r="Z47" i="2"/>
  <c r="AA47" i="2"/>
  <c r="AB47" i="2"/>
  <c r="S55" i="2"/>
  <c r="BW55" i="2"/>
  <c r="Z55" i="2"/>
  <c r="AA55" i="2"/>
  <c r="AB55" i="2"/>
  <c r="Q58" i="2"/>
  <c r="BW58" i="2"/>
  <c r="AB58" i="2"/>
  <c r="Z58" i="2"/>
  <c r="AA58" i="2"/>
  <c r="O75" i="2"/>
  <c r="O55" i="2"/>
  <c r="Q60" i="2"/>
  <c r="S78" i="2"/>
  <c r="S62" i="2"/>
  <c r="S46" i="2"/>
  <c r="Q14" i="2"/>
  <c r="BW14" i="2"/>
  <c r="AB14" i="2"/>
  <c r="Z14" i="2"/>
  <c r="AA14" i="2"/>
  <c r="Q26" i="2"/>
  <c r="BW26" i="2"/>
  <c r="AB26" i="2"/>
  <c r="Z26" i="2"/>
  <c r="AA26" i="2"/>
  <c r="Q90" i="2"/>
  <c r="BW90" i="2"/>
  <c r="AB90" i="2"/>
  <c r="Z90" i="2"/>
  <c r="AA90" i="2"/>
  <c r="Q49" i="2"/>
  <c r="BW49" i="2"/>
  <c r="AA49" i="2"/>
  <c r="AB49" i="2"/>
  <c r="Z49" i="2"/>
  <c r="O12" i="2"/>
  <c r="BW12" i="2"/>
  <c r="Z12" i="2"/>
  <c r="AA12" i="2"/>
  <c r="AB12" i="2"/>
  <c r="O16" i="2"/>
  <c r="BW16" i="2"/>
  <c r="Z16" i="2"/>
  <c r="AA16" i="2"/>
  <c r="AB16" i="2"/>
  <c r="O24" i="2"/>
  <c r="BW24" i="2"/>
  <c r="Z24" i="2"/>
  <c r="AA24" i="2"/>
  <c r="AB24" i="2"/>
  <c r="O28" i="2"/>
  <c r="BW28" i="2"/>
  <c r="Z28" i="2"/>
  <c r="AA28" i="2"/>
  <c r="AB28" i="2"/>
  <c r="Q81" i="2"/>
  <c r="BW81" i="2"/>
  <c r="AA81" i="2"/>
  <c r="AB81" i="2"/>
  <c r="Z81" i="2"/>
  <c r="Q30" i="2"/>
  <c r="BW30" i="2"/>
  <c r="AB30" i="2"/>
  <c r="AA30" i="2"/>
  <c r="Z30" i="2"/>
  <c r="Q38" i="2"/>
  <c r="BW38" i="2"/>
  <c r="AB38" i="2"/>
  <c r="Z38" i="2"/>
  <c r="AA38" i="2"/>
  <c r="O80" i="2"/>
  <c r="BW80" i="2"/>
  <c r="Z80" i="2"/>
  <c r="AA80" i="2"/>
  <c r="AB80" i="2"/>
  <c r="S95" i="2"/>
  <c r="BW95" i="2"/>
  <c r="Z95" i="2"/>
  <c r="AA95" i="2"/>
  <c r="AB95" i="2"/>
  <c r="O72" i="2"/>
  <c r="BW72" i="2"/>
  <c r="Z72" i="2"/>
  <c r="AA72" i="2"/>
  <c r="AB72" i="2"/>
  <c r="S87" i="2"/>
  <c r="BW87" i="2"/>
  <c r="Z87" i="2"/>
  <c r="AA87" i="2"/>
  <c r="AB87" i="2"/>
  <c r="S51" i="2"/>
  <c r="BW51" i="2"/>
  <c r="Z51" i="2"/>
  <c r="AA51" i="2"/>
  <c r="AB51" i="2"/>
  <c r="Q66" i="2"/>
  <c r="BW66" i="2"/>
  <c r="AB66" i="2"/>
  <c r="Z66" i="2"/>
  <c r="AA66" i="2"/>
  <c r="S63" i="2"/>
  <c r="BW63" i="2"/>
  <c r="Z63" i="2"/>
  <c r="AA63" i="2"/>
  <c r="AB63" i="2"/>
  <c r="Q70" i="2"/>
  <c r="BW70" i="2"/>
  <c r="AB70" i="2"/>
  <c r="Z70" i="2"/>
  <c r="AA70" i="2"/>
  <c r="CA70" i="2" s="1"/>
  <c r="Q13" i="2"/>
  <c r="BW13" i="2"/>
  <c r="AA13" i="2"/>
  <c r="AB13" i="2"/>
  <c r="Z13" i="2"/>
  <c r="Q17" i="2"/>
  <c r="BW17" i="2"/>
  <c r="AA17" i="2"/>
  <c r="AB17" i="2"/>
  <c r="Z17" i="2"/>
  <c r="Q21" i="2"/>
  <c r="BW21" i="2"/>
  <c r="AA21" i="2"/>
  <c r="AB21" i="2"/>
  <c r="Z21" i="2"/>
  <c r="Q25" i="2"/>
  <c r="BW25" i="2"/>
  <c r="AA25" i="2"/>
  <c r="AB25" i="2"/>
  <c r="Z25" i="2"/>
  <c r="Q29" i="2"/>
  <c r="BW29" i="2"/>
  <c r="AA29" i="2"/>
  <c r="AB29" i="2"/>
  <c r="Z29" i="2"/>
  <c r="Q77" i="2"/>
  <c r="BW77" i="2"/>
  <c r="AA77" i="2"/>
  <c r="AB77" i="2"/>
  <c r="Z77" i="2"/>
  <c r="Q82" i="2"/>
  <c r="BW82" i="2"/>
  <c r="AB82" i="2"/>
  <c r="Z82" i="2"/>
  <c r="AA82" i="2"/>
  <c r="S31" i="2"/>
  <c r="BW31" i="2"/>
  <c r="Z31" i="2"/>
  <c r="AA31" i="2"/>
  <c r="AB31" i="2"/>
  <c r="S35" i="2"/>
  <c r="BW35" i="2"/>
  <c r="Z35" i="2"/>
  <c r="AB35" i="2"/>
  <c r="AA35" i="2"/>
  <c r="S39" i="2"/>
  <c r="BW39" i="2"/>
  <c r="Z39" i="2"/>
  <c r="AA39" i="2"/>
  <c r="AB39" i="2"/>
  <c r="Q85" i="2"/>
  <c r="BW85" i="2"/>
  <c r="AA85" i="2"/>
  <c r="AB85" i="2"/>
  <c r="Z85" i="2"/>
  <c r="O44" i="2"/>
  <c r="BW44" i="2"/>
  <c r="Z44" i="2"/>
  <c r="AA44" i="2"/>
  <c r="AB44" i="2"/>
  <c r="O48" i="2"/>
  <c r="BW48" i="2"/>
  <c r="Z48" i="2"/>
  <c r="AA48" i="2"/>
  <c r="AB48" i="2"/>
  <c r="Q73" i="2"/>
  <c r="BW73" i="2"/>
  <c r="AA73" i="2"/>
  <c r="AB73" i="2"/>
  <c r="Z73" i="2"/>
  <c r="Q93" i="2"/>
  <c r="BW93" i="2"/>
  <c r="AA93" i="2"/>
  <c r="AB93" i="2"/>
  <c r="Z93" i="2"/>
  <c r="O52" i="2"/>
  <c r="BW52" i="2"/>
  <c r="Z52" i="2"/>
  <c r="AA52" i="2"/>
  <c r="AB52" i="2"/>
  <c r="O56" i="2"/>
  <c r="BW56" i="2"/>
  <c r="Z56" i="2"/>
  <c r="AA56" i="2"/>
  <c r="AB56" i="2"/>
  <c r="O68" i="2"/>
  <c r="BW68" i="2"/>
  <c r="Z68" i="2"/>
  <c r="AA68" i="2"/>
  <c r="AB68" i="2"/>
  <c r="S59" i="2"/>
  <c r="BW59" i="2"/>
  <c r="Z59" i="2"/>
  <c r="AA59" i="2"/>
  <c r="AB59" i="2"/>
  <c r="S43" i="2"/>
  <c r="BW43" i="2"/>
  <c r="Z43" i="2"/>
  <c r="AA43" i="2"/>
  <c r="AB43" i="2"/>
  <c r="S71" i="2"/>
  <c r="BW71" i="2"/>
  <c r="Z71" i="2"/>
  <c r="AA71" i="2"/>
  <c r="AB71" i="2"/>
  <c r="O87" i="2"/>
  <c r="O51" i="2"/>
  <c r="O19" i="2"/>
  <c r="Q88" i="2"/>
  <c r="Q40" i="2"/>
  <c r="Q24" i="2"/>
  <c r="S94" i="2"/>
  <c r="S58" i="2"/>
  <c r="S42" i="2"/>
  <c r="S26" i="2"/>
  <c r="O71" i="2"/>
  <c r="O59" i="2"/>
  <c r="O43" i="2"/>
  <c r="O35" i="2"/>
  <c r="Q68" i="2"/>
  <c r="Q56" i="2"/>
  <c r="Q52" i="2"/>
  <c r="S82" i="2"/>
  <c r="O94" i="2"/>
  <c r="O90" i="2"/>
  <c r="O86" i="2"/>
  <c r="O82" i="2"/>
  <c r="O78" i="2"/>
  <c r="O70" i="2"/>
  <c r="O66" i="2"/>
  <c r="O62" i="2"/>
  <c r="O58" i="2"/>
  <c r="O54" i="2"/>
  <c r="O50" i="2"/>
  <c r="O46" i="2"/>
  <c r="O42" i="2"/>
  <c r="O38" i="2"/>
  <c r="O34" i="2"/>
  <c r="O30" i="2"/>
  <c r="O26" i="2"/>
  <c r="O22" i="2"/>
  <c r="O18" i="2"/>
  <c r="O14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S93" i="2"/>
  <c r="S89" i="2"/>
  <c r="S85" i="2"/>
  <c r="S81" i="2"/>
  <c r="S77" i="2"/>
  <c r="S73" i="2"/>
  <c r="S69" i="2"/>
  <c r="S65" i="2"/>
  <c r="S61" i="2"/>
  <c r="S57" i="2"/>
  <c r="S53" i="2"/>
  <c r="S49" i="2"/>
  <c r="S45" i="2"/>
  <c r="S41" i="2"/>
  <c r="S37" i="2"/>
  <c r="S33" i="2"/>
  <c r="S29" i="2"/>
  <c r="S25" i="2"/>
  <c r="S21" i="2"/>
  <c r="S17" i="2"/>
  <c r="S13" i="2"/>
  <c r="Q44" i="2"/>
  <c r="O10" i="2"/>
  <c r="O93" i="2"/>
  <c r="O89" i="2"/>
  <c r="O85" i="2"/>
  <c r="O81" i="2"/>
  <c r="O77" i="2"/>
  <c r="O73" i="2"/>
  <c r="O69" i="2"/>
  <c r="O65" i="2"/>
  <c r="O61" i="2"/>
  <c r="O57" i="2"/>
  <c r="O53" i="2"/>
  <c r="O49" i="2"/>
  <c r="O45" i="2"/>
  <c r="O41" i="2"/>
  <c r="O37" i="2"/>
  <c r="O33" i="2"/>
  <c r="O29" i="2"/>
  <c r="O25" i="2"/>
  <c r="O21" i="2"/>
  <c r="O17" i="2"/>
  <c r="O13" i="2"/>
  <c r="S10" i="2"/>
  <c r="S92" i="2"/>
  <c r="S88" i="2"/>
  <c r="S84" i="2"/>
  <c r="S80" i="2"/>
  <c r="S76" i="2"/>
  <c r="S72" i="2"/>
  <c r="S68" i="2"/>
  <c r="S64" i="2"/>
  <c r="S60" i="2"/>
  <c r="S56" i="2"/>
  <c r="S52" i="2"/>
  <c r="S48" i="2"/>
  <c r="S44" i="2"/>
  <c r="S40" i="2"/>
  <c r="S36" i="2"/>
  <c r="S32" i="2"/>
  <c r="S28" i="2"/>
  <c r="S24" i="2"/>
  <c r="S20" i="2"/>
  <c r="S16" i="2"/>
  <c r="S12" i="2"/>
  <c r="O39" i="2"/>
  <c r="O31" i="2"/>
  <c r="Q48" i="2"/>
  <c r="CA42" i="2" l="1"/>
  <c r="CA41" i="2"/>
  <c r="CA71" i="2"/>
  <c r="CB45" i="2"/>
  <c r="CB71" i="2"/>
  <c r="CB59" i="2"/>
  <c r="CB63" i="2"/>
  <c r="CB51" i="2"/>
  <c r="CB55" i="2"/>
  <c r="CB41" i="2"/>
  <c r="CB88" i="2"/>
  <c r="CB61" i="2"/>
  <c r="CB92" i="2"/>
  <c r="CB89" i="2"/>
  <c r="CB76" i="2"/>
  <c r="CB37" i="2"/>
  <c r="CB79" i="2"/>
  <c r="CB69" i="2"/>
  <c r="CB19" i="2"/>
  <c r="CB11" i="2"/>
  <c r="CB57" i="2"/>
  <c r="CB34" i="2"/>
  <c r="CB43" i="2"/>
  <c r="CB68" i="2"/>
  <c r="CB52" i="2"/>
  <c r="CB44" i="2"/>
  <c r="CB39" i="2"/>
  <c r="CB29" i="2"/>
  <c r="CB66" i="2"/>
  <c r="CB87" i="2"/>
  <c r="CB95" i="2"/>
  <c r="CB12" i="2"/>
  <c r="CB49" i="2"/>
  <c r="CB90" i="2"/>
  <c r="CB47" i="2"/>
  <c r="CB67" i="2"/>
  <c r="CB33" i="2"/>
  <c r="CB23" i="2"/>
  <c r="CB15" i="2"/>
  <c r="CB20" i="2"/>
  <c r="CB32" i="2"/>
  <c r="CB84" i="2"/>
  <c r="CB31" i="2"/>
  <c r="CB13" i="2"/>
  <c r="CB77" i="2"/>
  <c r="CB93" i="2"/>
  <c r="CB35" i="2"/>
  <c r="CB26" i="2"/>
  <c r="CB58" i="2"/>
  <c r="CB75" i="2"/>
  <c r="CB27" i="2"/>
  <c r="CB54" i="2"/>
  <c r="CB42" i="2"/>
  <c r="CB86" i="2"/>
  <c r="CB91" i="2"/>
  <c r="CB22" i="2"/>
  <c r="CB64" i="2"/>
  <c r="CB78" i="2"/>
  <c r="CB56" i="2"/>
  <c r="CB48" i="2"/>
  <c r="CB72" i="2"/>
  <c r="CB80" i="2"/>
  <c r="CB81" i="2"/>
  <c r="CB28" i="2"/>
  <c r="CB16" i="2"/>
  <c r="CB36" i="2"/>
  <c r="CB50" i="2"/>
  <c r="CB60" i="2"/>
  <c r="CB40" i="2"/>
  <c r="BW96" i="2"/>
  <c r="CB24" i="2"/>
  <c r="CB65" i="2"/>
  <c r="CB73" i="2"/>
  <c r="CB82" i="2"/>
  <c r="CB25" i="2"/>
  <c r="CB17" i="2"/>
  <c r="CB21" i="2"/>
  <c r="CB53" i="2"/>
  <c r="CB85" i="2"/>
  <c r="CB70" i="2"/>
  <c r="CB38" i="2"/>
  <c r="CB30" i="2"/>
  <c r="CB14" i="2"/>
  <c r="CB18" i="2"/>
  <c r="CB46" i="2"/>
  <c r="CB94" i="2"/>
  <c r="CB62" i="2"/>
  <c r="CB83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10" i="2"/>
  <c r="U96" i="2"/>
  <c r="V96" i="2"/>
  <c r="W96" i="2"/>
  <c r="X96" i="2"/>
  <c r="R96" i="2"/>
  <c r="Y96" i="2"/>
  <c r="Z96" i="2"/>
  <c r="AA96" i="2"/>
  <c r="AB96" i="2"/>
  <c r="AC96" i="2"/>
  <c r="AD96" i="2"/>
  <c r="AG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BK96" i="2"/>
  <c r="BL96" i="2"/>
  <c r="BM96" i="2"/>
  <c r="BN96" i="2"/>
  <c r="BO96" i="2"/>
  <c r="BQ96" i="2"/>
  <c r="BR96" i="2"/>
  <c r="BS96" i="2"/>
  <c r="BT96" i="2"/>
  <c r="BU96" i="2"/>
  <c r="BV96" i="2"/>
  <c r="BY96" i="2"/>
  <c r="T96" i="2" l="1"/>
  <c r="P96" i="2"/>
  <c r="N96" i="2" l="1"/>
  <c r="O96" i="2" l="1"/>
  <c r="BJ96" i="2" l="1"/>
  <c r="CA96" i="2"/>
  <c r="S96" i="2"/>
  <c r="Q96" i="2"/>
  <c r="BF96" i="2" l="1"/>
  <c r="BE96" i="2"/>
  <c r="BD96" i="2"/>
  <c r="BC96" i="2"/>
  <c r="BB96" i="2"/>
  <c r="BA96" i="2"/>
  <c r="AZ96" i="2"/>
  <c r="AY96" i="2"/>
  <c r="AX96" i="2"/>
  <c r="AW96" i="2"/>
  <c r="AV96" i="2"/>
  <c r="AU96" i="2"/>
  <c r="AF96" i="2"/>
  <c r="AE96" i="2"/>
  <c r="AH10" i="2"/>
  <c r="AH96" i="2" l="1"/>
  <c r="CB10" i="2"/>
  <c r="CB96" i="2" s="1"/>
</calcChain>
</file>

<file path=xl/sharedStrings.xml><?xml version="1.0" encoding="utf-8"?>
<sst xmlns="http://schemas.openxmlformats.org/spreadsheetml/2006/main" count="808" uniqueCount="354">
  <si>
    <t>№</t>
  </si>
  <si>
    <t>Лауазымы</t>
  </si>
  <si>
    <t>жоғары</t>
  </si>
  <si>
    <t>Нургазинова А.А.</t>
  </si>
  <si>
    <t>Абельдинова Д.Б.</t>
  </si>
  <si>
    <t>В2-4</t>
  </si>
  <si>
    <t>В2-3</t>
  </si>
  <si>
    <t>Барлығы</t>
  </si>
  <si>
    <t>БЕКІТЕМІН</t>
  </si>
  <si>
    <t xml:space="preserve"> КЕЛІСІЛГЕН</t>
  </si>
  <si>
    <t xml:space="preserve">   __________________________                                      </t>
  </si>
  <si>
    <t>Б.Б.Акишбеков</t>
  </si>
  <si>
    <t>Тегі, аты, әкесінің аты (болған жағдайда)</t>
  </si>
  <si>
    <t>Дипломы бойынша білімі</t>
  </si>
  <si>
    <t>Педаг икалық еңбек өтілі</t>
  </si>
  <si>
    <t>Жүргізе тін пәні,</t>
  </si>
  <si>
    <t>Қандай пән бойынша санаты бары, берілген күні және аяқталу мерзімі</t>
  </si>
  <si>
    <t>Лауазымдық санаты</t>
  </si>
  <si>
    <t>Блок</t>
  </si>
  <si>
    <t>Коэффицент</t>
  </si>
  <si>
    <t>Ставка</t>
  </si>
  <si>
    <t>Біліктілігі үшін қосымша ақы</t>
  </si>
  <si>
    <t>Барлық сағаты</t>
  </si>
  <si>
    <t>Аптасына немесе жылына сағат саны</t>
  </si>
  <si>
    <t xml:space="preserve">Аптасына немесе жылына сағат саны ақысы </t>
  </si>
  <si>
    <t>Оның ішінде лицейде/гимназияда ақысы</t>
  </si>
  <si>
    <t>Дәптер тексеру 1-4</t>
  </si>
  <si>
    <t>Дәптер тексеру 5-9</t>
  </si>
  <si>
    <t>Дәптер тексеру 10-11</t>
  </si>
  <si>
    <t>Қосымша ақылар</t>
  </si>
  <si>
    <t>сынып жетекшшілігі</t>
  </si>
  <si>
    <t>кабинет</t>
  </si>
  <si>
    <t>тәлімгер</t>
  </si>
  <si>
    <t>сыныптан тыс спорттық шаралар</t>
  </si>
  <si>
    <t>Ерекше еңбегі үшін 10% РБ</t>
  </si>
  <si>
    <t>Жиынтығы</t>
  </si>
  <si>
    <t>шебер сағаты</t>
  </si>
  <si>
    <t>шебер</t>
  </si>
  <si>
    <t>сарапшы</t>
  </si>
  <si>
    <t>модератор</t>
  </si>
  <si>
    <t>Ағылшын тілінде оқытқаны үшін</t>
  </si>
  <si>
    <t xml:space="preserve">Инклюзивтік білім үшін </t>
  </si>
  <si>
    <t>КРО  сағаты</t>
  </si>
  <si>
    <t>ақысы</t>
  </si>
  <si>
    <t>1-4</t>
  </si>
  <si>
    <t>5-9</t>
  </si>
  <si>
    <t>10-11</t>
  </si>
  <si>
    <t>0</t>
  </si>
  <si>
    <t>20</t>
  </si>
  <si>
    <t>25%</t>
  </si>
  <si>
    <t>40%</t>
  </si>
  <si>
    <t>50</t>
  </si>
  <si>
    <t>20%</t>
  </si>
  <si>
    <t>50%</t>
  </si>
  <si>
    <t>Инклюзивтік білім үшін сағаты</t>
  </si>
  <si>
    <t>Инклюзивтік білім үшін 40 проц</t>
  </si>
  <si>
    <t>сынып</t>
  </si>
  <si>
    <t>ағылшын  тілі</t>
  </si>
  <si>
    <t>зерттеуші</t>
  </si>
  <si>
    <t>B2-1</t>
  </si>
  <si>
    <t>Ағылшын тілі мұғалімі</t>
  </si>
  <si>
    <t>ағылшын тілі</t>
  </si>
  <si>
    <t>бастауыш сынып</t>
  </si>
  <si>
    <t>Усеинова Ф.Г</t>
  </si>
  <si>
    <t>Музыка мұғалімі</t>
  </si>
  <si>
    <t>музыка</t>
  </si>
  <si>
    <t>музыка (30.12.21. - 30.12.26)</t>
  </si>
  <si>
    <t>Барманбекова А. Т.</t>
  </si>
  <si>
    <t>Математика мұғалімі</t>
  </si>
  <si>
    <t>математика</t>
  </si>
  <si>
    <t>8б</t>
  </si>
  <si>
    <t>Мейрманова А.Т.</t>
  </si>
  <si>
    <t>қаз.тілі мен әдеби. о\б</t>
  </si>
  <si>
    <t>Бикмуллина Г. Р.</t>
  </si>
  <si>
    <t>Тарих мұғалімі</t>
  </si>
  <si>
    <t>тарих</t>
  </si>
  <si>
    <t>Абишева АкшолпанТ.</t>
  </si>
  <si>
    <t>Бастауыш сынып мұғалім</t>
  </si>
  <si>
    <t>1а</t>
  </si>
  <si>
    <t>Абишева Н. И.</t>
  </si>
  <si>
    <t>Көркем еңбек мұғалімі</t>
  </si>
  <si>
    <t>көркем еңбек</t>
  </si>
  <si>
    <t>Бұқар А. О.</t>
  </si>
  <si>
    <t>қаз.тілі мен әдеби. қ\б</t>
  </si>
  <si>
    <t xml:space="preserve">Ульянова  В.А. </t>
  </si>
  <si>
    <t>Орыс тіл әдебиет мұғалімі</t>
  </si>
  <si>
    <t>орыс тілі мен  әдеби.о\б</t>
  </si>
  <si>
    <t>Оразалина Ф. Т.</t>
  </si>
  <si>
    <t>КО бой-а меңг-ші,мұғалім</t>
  </si>
  <si>
    <t>орыс  тілі,қ\б</t>
  </si>
  <si>
    <t>Мадиярова К.О.</t>
  </si>
  <si>
    <t>География мұғалімі</t>
  </si>
  <si>
    <t>география</t>
  </si>
  <si>
    <t>Зудочкина С.Н.</t>
  </si>
  <si>
    <t>бастауыш (29.08.20.-29.08.25.)</t>
  </si>
  <si>
    <t>Панькова Е. О.</t>
  </si>
  <si>
    <t>Айбекова З. Т.</t>
  </si>
  <si>
    <t>орыс тілі мен  әдеби.қ\б</t>
  </si>
  <si>
    <t>Магзумова К.</t>
  </si>
  <si>
    <t>тарих (29.08.20.-29.08.25.)</t>
  </si>
  <si>
    <t>Князюк В. О.</t>
  </si>
  <si>
    <t>Денешынықтыру мұғалімі</t>
  </si>
  <si>
    <t>денешынықтыру</t>
  </si>
  <si>
    <t>Байсалбаева К.Ж.</t>
  </si>
  <si>
    <t>Химия мұғалімі</t>
  </si>
  <si>
    <t>химия</t>
  </si>
  <si>
    <t>Панина В. В.</t>
  </si>
  <si>
    <t>Физика мұғалімі</t>
  </si>
  <si>
    <t>физика</t>
  </si>
  <si>
    <t>физика (29.08.20.-29.08.25.)</t>
  </si>
  <si>
    <t>Исанкулова Г.Г.</t>
  </si>
  <si>
    <t>ОІ бой-а мең-ші,мұғалім</t>
  </si>
  <si>
    <t>ағылшын т.(28.12.20-28.12.25)</t>
  </si>
  <si>
    <t>B2-2</t>
  </si>
  <si>
    <t>биология</t>
  </si>
  <si>
    <t>биология (20.08.20-20.08.25)</t>
  </si>
  <si>
    <t>В2-2</t>
  </si>
  <si>
    <t>9б</t>
  </si>
  <si>
    <t>Софинов А</t>
  </si>
  <si>
    <t>физика (24.12.19-24.12.24)</t>
  </si>
  <si>
    <t>Гайнуллин  В.О.</t>
  </si>
  <si>
    <t>денешынық.(24.12.19-24.12.24)</t>
  </si>
  <si>
    <t>Информатика мұғалімі</t>
  </si>
  <si>
    <t>информатика</t>
  </si>
  <si>
    <t>6а</t>
  </si>
  <si>
    <t>Киселева Е.А.</t>
  </si>
  <si>
    <t>Байкісі М.</t>
  </si>
  <si>
    <t>Ағылшын тілімұғалім</t>
  </si>
  <si>
    <t>Наурызбаева  С.Х.</t>
  </si>
  <si>
    <t>бастауыш (28.12.20-28.12.25)</t>
  </si>
  <si>
    <t>4а</t>
  </si>
  <si>
    <t>Овчаренко И. Н.</t>
  </si>
  <si>
    <t>Куневич Л. С.</t>
  </si>
  <si>
    <t>математика(10.08.21-10.08.26)</t>
  </si>
  <si>
    <t>Айбекова Т. Т.</t>
  </si>
  <si>
    <t>Шамсутдинова З.Х.</t>
  </si>
  <si>
    <t>бастауыш(10.08.21-10.08.26)</t>
  </si>
  <si>
    <t>Алькенова А.А.</t>
  </si>
  <si>
    <t>Кунпейсов Е.А.</t>
  </si>
  <si>
    <t>арнау орта</t>
  </si>
  <si>
    <t>денешынық.(29.12.21-29.12.26)</t>
  </si>
  <si>
    <t>B4-1</t>
  </si>
  <si>
    <t>Танабаева Н.С.</t>
  </si>
  <si>
    <t>ағылшын т. (24.12.20-24.12.25)</t>
  </si>
  <si>
    <t>Биология мұғалімі</t>
  </si>
  <si>
    <t>биология (11.06.21-11.06.26)</t>
  </si>
  <si>
    <t>Базылбек С.Т.</t>
  </si>
  <si>
    <t>B2-3</t>
  </si>
  <si>
    <t>7б</t>
  </si>
  <si>
    <t>санатсыз</t>
  </si>
  <si>
    <t>Казиева А.Т.</t>
  </si>
  <si>
    <t>В4-1</t>
  </si>
  <si>
    <t>Абишева Айнаш Т.</t>
  </si>
  <si>
    <t>Ажибаева Г.П.</t>
  </si>
  <si>
    <t>Гилемханова З. З.</t>
  </si>
  <si>
    <t>Киселева Э. Б.</t>
  </si>
  <si>
    <t>Галиуллина А. М.</t>
  </si>
  <si>
    <t>музыка (31.08.22.- 31.08.27.)</t>
  </si>
  <si>
    <t>B4-2</t>
  </si>
  <si>
    <t>Вакансия</t>
  </si>
  <si>
    <t>Математика мұғалімі Қ\Б</t>
  </si>
  <si>
    <t>Математика мұғалімі О\Б</t>
  </si>
  <si>
    <t>Орыс тіл әдебиет мұғ О\Б</t>
  </si>
  <si>
    <t>Тарих мұғалімі О/Б</t>
  </si>
  <si>
    <t>Қазақ тіл әдебиет мұғ О\Б</t>
  </si>
  <si>
    <t>Ұлытау облысы  білім басқармасының  Сәтбаев қаласы білім бөлімінің</t>
  </si>
  <si>
    <t xml:space="preserve">Ұлытау облысы  білім басқармасының </t>
  </si>
  <si>
    <t>"Сәтбаев қаласының білім  бөлімі" ММ басшысы</t>
  </si>
  <si>
    <t xml:space="preserve">арн орта </t>
  </si>
  <si>
    <t>магистр 10 МРП и доктор</t>
  </si>
  <si>
    <t xml:space="preserve"> "С.Сейфуллин атындағы гимназия" КММ директоры</t>
  </si>
  <si>
    <t>__________________Г.А.Джакипова</t>
  </si>
  <si>
    <t>Биология   мұғалім</t>
  </si>
  <si>
    <t>ТІбой-ша мен-ші ,мүғалімі</t>
  </si>
  <si>
    <t>15ж</t>
  </si>
  <si>
    <t>38ж11ай</t>
  </si>
  <si>
    <t>7ж</t>
  </si>
  <si>
    <t>Смирнова О.Н.</t>
  </si>
  <si>
    <t>Еркебекова Ж.С.</t>
  </si>
  <si>
    <t>Бастауыш сынып мүғалімі</t>
  </si>
  <si>
    <t>Файзулла А.Х.</t>
  </si>
  <si>
    <t>Утетилеуова Б.Ж.</t>
  </si>
  <si>
    <t>қаз.тілі мен әдеби. қ\б,о\б</t>
  </si>
  <si>
    <t>Қанатқызы  А.</t>
  </si>
  <si>
    <t>Джакипова Г.А.</t>
  </si>
  <si>
    <t>Ондыбаев Д.Д.  Сов.</t>
  </si>
  <si>
    <t>Технология мүғалімі</t>
  </si>
  <si>
    <t>17ж11ай</t>
  </si>
  <si>
    <t>Усейнова  Ж.М.</t>
  </si>
  <si>
    <t>Саввина Н.А.</t>
  </si>
  <si>
    <t>43 ж</t>
  </si>
  <si>
    <t>Қазақ тіл әдебиет мұғаі</t>
  </si>
  <si>
    <t>Психология</t>
  </si>
  <si>
    <t>психология</t>
  </si>
  <si>
    <t>44 ж</t>
  </si>
  <si>
    <t>5 ж</t>
  </si>
  <si>
    <t>технология</t>
  </si>
  <si>
    <t>8ә</t>
  </si>
  <si>
    <t>орыс  тілі,</t>
  </si>
  <si>
    <t>5ә</t>
  </si>
  <si>
    <t>4ә</t>
  </si>
  <si>
    <t>3ә</t>
  </si>
  <si>
    <t>30ж</t>
  </si>
  <si>
    <t>Қазақ тіл әдебиет мұғ Қ\Б</t>
  </si>
  <si>
    <t>6ә</t>
  </si>
  <si>
    <t>математика  қ\б</t>
  </si>
  <si>
    <t xml:space="preserve">математика  о\б </t>
  </si>
  <si>
    <t>6в</t>
  </si>
  <si>
    <t>5в</t>
  </si>
  <si>
    <t>зерттеуші сағаты</t>
  </si>
  <si>
    <t>зерттеуші ақысы</t>
  </si>
  <si>
    <t>сарапшы сағаты</t>
  </si>
  <si>
    <t>сарапшы ақысы</t>
  </si>
  <si>
    <t>модератор сағаты</t>
  </si>
  <si>
    <t>модератор ақысы</t>
  </si>
  <si>
    <t xml:space="preserve">1-4 </t>
  </si>
  <si>
    <t xml:space="preserve">5-9 </t>
  </si>
  <si>
    <t xml:space="preserve">10-11 </t>
  </si>
  <si>
    <t>Сеилова А.А.</t>
  </si>
  <si>
    <t>11б</t>
  </si>
  <si>
    <t>Ұлытау облысы, Сәтбаев қаласы "С.Сейфуллин  атындағы  гимназия " КММ  педагогикалық  қызметкерлерінің 1 қыркүйек 2024 жылдан бастап тарификациялық  тізімі</t>
  </si>
  <si>
    <t>10 ж</t>
  </si>
  <si>
    <t xml:space="preserve">Бейсова  А.С.  </t>
  </si>
  <si>
    <t>23ж3ай</t>
  </si>
  <si>
    <t>24ж9ай</t>
  </si>
  <si>
    <t>25 ж</t>
  </si>
  <si>
    <t>26ж1ай</t>
  </si>
  <si>
    <t>29ж11ай</t>
  </si>
  <si>
    <t>29ж10ай</t>
  </si>
  <si>
    <t>31  ж</t>
  </si>
  <si>
    <t>33 ж</t>
  </si>
  <si>
    <t>33ж</t>
  </si>
  <si>
    <t>16 ж</t>
  </si>
  <si>
    <t>33ж7ай</t>
  </si>
  <si>
    <t>35ж</t>
  </si>
  <si>
    <t>37ж1ай</t>
  </si>
  <si>
    <t>38ж8ай</t>
  </si>
  <si>
    <t>41 ж</t>
  </si>
  <si>
    <t>48 ж</t>
  </si>
  <si>
    <t>10ж</t>
  </si>
  <si>
    <t>12 ж</t>
  </si>
  <si>
    <t>27 ж</t>
  </si>
  <si>
    <t>28 ж</t>
  </si>
  <si>
    <t>39ж11ай</t>
  </si>
  <si>
    <t>18ж11ай</t>
  </si>
  <si>
    <t>25ж5ай</t>
  </si>
  <si>
    <t>45 ж</t>
  </si>
  <si>
    <t>22ж9ай</t>
  </si>
  <si>
    <t>6 ж</t>
  </si>
  <si>
    <t>7ж8ай</t>
  </si>
  <si>
    <t>9ж4ай</t>
  </si>
  <si>
    <t>22ж7ай</t>
  </si>
  <si>
    <t>42ж5ай</t>
  </si>
  <si>
    <t>1 ж  6 ай</t>
  </si>
  <si>
    <t>1 ж</t>
  </si>
  <si>
    <t>27ж10ай</t>
  </si>
  <si>
    <t>29 ж</t>
  </si>
  <si>
    <t>Акимжанова Г.С.</t>
  </si>
  <si>
    <t>Искаков Ғ.Б.</t>
  </si>
  <si>
    <t>жылға дей</t>
  </si>
  <si>
    <t>Каримова А.Н.</t>
  </si>
  <si>
    <t>18 ж 2 ай</t>
  </si>
  <si>
    <t>Оразбекова П.М.</t>
  </si>
  <si>
    <t>Байменова З.И.</t>
  </si>
  <si>
    <t>Жорабек А.С.</t>
  </si>
  <si>
    <t>19 ж</t>
  </si>
  <si>
    <t>Капарова Б.Б. Сов</t>
  </si>
  <si>
    <t>Дүкенбай  Ж.Д.Сов</t>
  </si>
  <si>
    <t>Зубанова  Ю.В.Сов</t>
  </si>
  <si>
    <t>Горб Е.В.Сов</t>
  </si>
  <si>
    <t>Каратаев М.А. Сов</t>
  </si>
  <si>
    <t>Тулегенова  А.М.Сов</t>
  </si>
  <si>
    <t>Ағылшын тілі мұғалім</t>
  </si>
  <si>
    <t>20 ж</t>
  </si>
  <si>
    <t>14 ж</t>
  </si>
  <si>
    <t>вокал</t>
  </si>
  <si>
    <t>Үйірме мұғалімі</t>
  </si>
  <si>
    <t>жас  тілші</t>
  </si>
  <si>
    <t>10а</t>
  </si>
  <si>
    <t>6б</t>
  </si>
  <si>
    <t>2а</t>
  </si>
  <si>
    <t>2в</t>
  </si>
  <si>
    <t>11а</t>
  </si>
  <si>
    <t>9ә</t>
  </si>
  <si>
    <t>4г</t>
  </si>
  <si>
    <t>2 а</t>
  </si>
  <si>
    <t>10 б</t>
  </si>
  <si>
    <t>5а</t>
  </si>
  <si>
    <t>7а</t>
  </si>
  <si>
    <t>3б</t>
  </si>
  <si>
    <t>8а</t>
  </si>
  <si>
    <t>7ә</t>
  </si>
  <si>
    <t>1ә</t>
  </si>
  <si>
    <t>2б</t>
  </si>
  <si>
    <t>39 ж 11ай</t>
  </si>
  <si>
    <t>31 ж</t>
  </si>
  <si>
    <t>Орыс тіл әдебиет мұғ Қ\Б</t>
  </si>
  <si>
    <t>Тарих мұғалімі Қ\Б</t>
  </si>
  <si>
    <t>22ж7 ай</t>
  </si>
  <si>
    <t>Хореография</t>
  </si>
  <si>
    <t>15 ж</t>
  </si>
  <si>
    <t>B2-4</t>
  </si>
  <si>
    <t>Биология мұғалімі О\Б</t>
  </si>
  <si>
    <t>Бастауыш сынып мұғ.Қ\Б</t>
  </si>
  <si>
    <t>Химия мұғалімі Қ\Б</t>
  </si>
  <si>
    <t>Көркем еңбек ұлдар</t>
  </si>
  <si>
    <t>Алғашқы ӘТД</t>
  </si>
  <si>
    <t>Физика мұғалімі Қ\Б</t>
  </si>
  <si>
    <t xml:space="preserve">Математика мұғалімі </t>
  </si>
  <si>
    <t>География  Қ\Б, О\Б</t>
  </si>
  <si>
    <t>4б</t>
  </si>
  <si>
    <t>9а</t>
  </si>
  <si>
    <t>1б</t>
  </si>
  <si>
    <t>3а</t>
  </si>
  <si>
    <t>4в</t>
  </si>
  <si>
    <t>Билецкая Д.А.</t>
  </si>
  <si>
    <t>5б7 в</t>
  </si>
  <si>
    <t>Биология   мұғалім Қ\Б</t>
  </si>
  <si>
    <t>Информатика мұғал Қ\Б,О\Б</t>
  </si>
  <si>
    <t>36ж1 ай</t>
  </si>
  <si>
    <t>Директордың  оқу  ісі бойынша орынбасары:                                                           Т.Т.Айбекова                                                                          Бас бухгалтер:________________________Жетибаева Г</t>
  </si>
  <si>
    <t>17 ж5 ай</t>
  </si>
  <si>
    <t>Жаңартылған білім мазмұны үшін ақы</t>
  </si>
  <si>
    <t>Жаңартылған білім мазмұнының сағаты</t>
  </si>
  <si>
    <t>Оның ішінде лицейде/гимназияда сағаты</t>
  </si>
  <si>
    <t xml:space="preserve">Үйден оқыту </t>
  </si>
  <si>
    <t>сағаты</t>
  </si>
  <si>
    <t>ағылшын (04.09.24-04.09.29)</t>
  </si>
  <si>
    <t>қазақ т.әд.(04.09.24-04.09.29)</t>
  </si>
  <si>
    <t>бастауыш(04.09.24-04.09.29)</t>
  </si>
  <si>
    <t>орыс ті.м әд.(04.09.24-04.09.29)</t>
  </si>
  <si>
    <t>қазақ т.м.әд.03.06.24- 03.06.29)</t>
  </si>
  <si>
    <t>информати(04.09.24.-04.09.29)</t>
  </si>
  <si>
    <t>химия(04.09.24.-04.09.29)</t>
  </si>
  <si>
    <t>бастауыш (04.09.24.-04.09.29)</t>
  </si>
  <si>
    <t>география(26.08.20.-26.08.25)</t>
  </si>
  <si>
    <t>көркем еңб(24.02.20.-24.02.25.)</t>
  </si>
  <si>
    <t>қазақ т.әд. (28.12.19-28.12.24)</t>
  </si>
  <si>
    <t>денешын(02.08.22. - 02.08.27)</t>
  </si>
  <si>
    <t>қазақ т.әд. (31.08.23-31.08.28)</t>
  </si>
  <si>
    <t>математи(31.08.23-31.08.28)</t>
  </si>
  <si>
    <t>орыс т.әд. (31.08.23-31.08.28)</t>
  </si>
  <si>
    <t>бастауыш(31.08.23-31.08.28)</t>
  </si>
  <si>
    <t>химия (31.08.23-31.08.28)</t>
  </si>
  <si>
    <t>тарих (31.08.23-31.08.28)</t>
  </si>
  <si>
    <t>бастауыш (14.06.21-14.06.26).</t>
  </si>
  <si>
    <t>денешынық(31.08.23-31.08.28)</t>
  </si>
  <si>
    <t>вокал(18.11.21 - 18.11.2026)</t>
  </si>
  <si>
    <t>технология(21.12.21-21.12.26)</t>
  </si>
  <si>
    <t>информати(14.12.18-14.12.23)</t>
  </si>
  <si>
    <t>көркем ең(24.02.20.-24.02.25.)</t>
  </si>
  <si>
    <t>денешынық(02.08.22. - 02.08.27)</t>
  </si>
  <si>
    <t>бірінші</t>
  </si>
  <si>
    <t>Естиярова Р.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</si>
</sst>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Arial Cyr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Border="1"/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2" borderId="0" xfId="0" applyFont="1" applyFill="1"/>
    <xf numFmtId="0" fontId="8" fillId="0" borderId="0" xfId="0" applyFont="1" applyFill="1"/>
    <xf numFmtId="0" fontId="8" fillId="2" borderId="0" xfId="0" applyFont="1" applyFill="1" applyBorder="1"/>
    <xf numFmtId="0" fontId="8" fillId="0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right"/>
    </xf>
    <xf numFmtId="0" fontId="3" fillId="2" borderId="0" xfId="0" applyFont="1" applyFill="1"/>
    <xf numFmtId="3" fontId="8" fillId="2" borderId="0" xfId="0" applyNumberFormat="1" applyFont="1" applyFill="1" applyBorder="1"/>
    <xf numFmtId="49" fontId="11" fillId="0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49" fontId="14" fillId="2" borderId="3" xfId="0" applyNumberFormat="1" applyFont="1" applyFill="1" applyBorder="1"/>
    <xf numFmtId="49" fontId="14" fillId="2" borderId="3" xfId="0" applyNumberFormat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/>
    <xf numFmtId="3" fontId="14" fillId="2" borderId="3" xfId="0" applyNumberFormat="1" applyFont="1" applyFill="1" applyBorder="1" applyAlignment="1">
      <alignment horizontal="center"/>
    </xf>
    <xf numFmtId="4" fontId="14" fillId="2" borderId="3" xfId="0" applyNumberFormat="1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/>
    </xf>
    <xf numFmtId="3" fontId="15" fillId="2" borderId="3" xfId="0" applyNumberFormat="1" applyFont="1" applyFill="1" applyBorder="1"/>
    <xf numFmtId="0" fontId="14" fillId="0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4" fillId="0" borderId="0" xfId="0" applyFont="1"/>
    <xf numFmtId="3" fontId="8" fillId="2" borderId="0" xfId="0" applyNumberFormat="1" applyFont="1" applyFill="1"/>
    <xf numFmtId="0" fontId="14" fillId="2" borderId="0" xfId="0" applyFont="1" applyFill="1" applyAlignment="1">
      <alignment horizontal="left"/>
    </xf>
    <xf numFmtId="0" fontId="12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/>
    <xf numFmtId="0" fontId="14" fillId="2" borderId="0" xfId="0" applyFont="1" applyFill="1"/>
    <xf numFmtId="0" fontId="14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2" fillId="0" borderId="0" xfId="0" applyFont="1"/>
    <xf numFmtId="0" fontId="16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3" fillId="0" borderId="3" xfId="0" applyNumberFormat="1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15" fillId="0" borderId="3" xfId="0" applyFont="1" applyFill="1" applyBorder="1"/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/>
    </xf>
    <xf numFmtId="1" fontId="15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wrapText="1"/>
    </xf>
    <xf numFmtId="0" fontId="14" fillId="0" borderId="3" xfId="0" applyFont="1" applyFill="1" applyBorder="1"/>
    <xf numFmtId="164" fontId="15" fillId="2" borderId="3" xfId="0" applyNumberFormat="1" applyFont="1" applyFill="1" applyBorder="1" applyAlignment="1">
      <alignment horizontal="center" wrapText="1"/>
    </xf>
    <xf numFmtId="1" fontId="15" fillId="2" borderId="3" xfId="0" applyNumberFormat="1" applyFont="1" applyFill="1" applyBorder="1" applyAlignment="1">
      <alignment horizont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/>
    <xf numFmtId="164" fontId="14" fillId="2" borderId="3" xfId="0" applyNumberFormat="1" applyFont="1" applyFill="1" applyBorder="1"/>
    <xf numFmtId="1" fontId="14" fillId="2" borderId="3" xfId="0" applyNumberFormat="1" applyFont="1" applyFill="1" applyBorder="1"/>
    <xf numFmtId="0" fontId="15" fillId="2" borderId="3" xfId="0" applyFont="1" applyFill="1" applyBorder="1" applyAlignment="1">
      <alignment horizontal="center" wrapText="1"/>
    </xf>
    <xf numFmtId="3" fontId="14" fillId="2" borderId="3" xfId="0" applyNumberFormat="1" applyFont="1" applyFill="1" applyBorder="1"/>
    <xf numFmtId="3" fontId="14" fillId="2" borderId="3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wrapText="1"/>
    </xf>
    <xf numFmtId="1" fontId="15" fillId="2" borderId="3" xfId="0" applyNumberFormat="1" applyFont="1" applyFill="1" applyBorder="1" applyAlignment="1">
      <alignment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wrapText="1"/>
    </xf>
    <xf numFmtId="2" fontId="14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/>
    <xf numFmtId="0" fontId="15" fillId="0" borderId="3" xfId="0" applyFont="1" applyFill="1" applyBorder="1" applyAlignment="1">
      <alignment horizontal="center"/>
    </xf>
    <xf numFmtId="3" fontId="14" fillId="0" borderId="3" xfId="0" applyNumberFormat="1" applyFont="1" applyFill="1" applyBorder="1"/>
    <xf numFmtId="3" fontId="15" fillId="0" borderId="3" xfId="0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 wrapText="1"/>
    </xf>
    <xf numFmtId="2" fontId="14" fillId="2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/>
    <xf numFmtId="3" fontId="15" fillId="0" borderId="3" xfId="0" applyNumberFormat="1" applyFont="1" applyFill="1" applyBorder="1"/>
    <xf numFmtId="3" fontId="14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58"/>
  <sheetViews>
    <sheetView tabSelected="1" topLeftCell="A36" zoomScaleNormal="100" workbookViewId="0">
      <selection activeCell="B64" sqref="B64"/>
    </sheetView>
  </sheetViews>
  <sheetFormatPr defaultColWidth="9.140625" defaultRowHeight="15.75" x14ac:dyDescent="0.25"/>
  <cols>
    <col min="1" max="1" width="4.28515625" style="3" customWidth="1"/>
    <col min="2" max="2" width="18.5703125" style="5" customWidth="1"/>
    <col min="3" max="3" width="20.140625" style="6" customWidth="1"/>
    <col min="4" max="4" width="7.140625" style="7" customWidth="1"/>
    <col min="5" max="5" width="8.7109375" style="23" customWidth="1"/>
    <col min="6" max="6" width="19.7109375" style="8" customWidth="1"/>
    <col min="7" max="7" width="27" style="7" customWidth="1"/>
    <col min="8" max="8" width="10" style="4" customWidth="1"/>
    <col min="9" max="9" width="5.7109375" style="14" customWidth="1"/>
    <col min="10" max="10" width="8" style="14" customWidth="1"/>
    <col min="11" max="11" width="7.7109375" style="4" customWidth="1"/>
    <col min="12" max="12" width="4" style="2" customWidth="1"/>
    <col min="13" max="13" width="4.5703125" style="2" customWidth="1"/>
    <col min="14" max="14" width="7.42578125" style="2" customWidth="1"/>
    <col min="15" max="15" width="10.28515625" style="9" customWidth="1"/>
    <col min="16" max="16" width="5.7109375" style="2" customWidth="1"/>
    <col min="17" max="17" width="10" style="9" customWidth="1"/>
    <col min="18" max="18" width="5.7109375" style="2" customWidth="1"/>
    <col min="19" max="19" width="8" style="9" customWidth="1"/>
    <col min="20" max="20" width="8.5703125" style="17" customWidth="1"/>
    <col min="21" max="21" width="4.42578125" style="17" customWidth="1"/>
    <col min="22" max="22" width="7" style="17" customWidth="1"/>
    <col min="23" max="24" width="7.7109375" style="17" customWidth="1"/>
    <col min="25" max="25" width="3.85546875" style="17" customWidth="1"/>
    <col min="26" max="26" width="10.28515625" style="17" customWidth="1"/>
    <col min="27" max="27" width="10.140625" style="17" customWidth="1"/>
    <col min="28" max="28" width="10" style="17" customWidth="1"/>
    <col min="29" max="29" width="5.7109375" style="16" customWidth="1"/>
    <col min="30" max="30" width="6.28515625" style="16" customWidth="1"/>
    <col min="31" max="31" width="5.5703125" style="16" customWidth="1"/>
    <col min="32" max="34" width="7.85546875" style="2" customWidth="1"/>
    <col min="35" max="35" width="4.140625" style="12" customWidth="1"/>
    <col min="36" max="36" width="3.5703125" style="12" customWidth="1"/>
    <col min="37" max="37" width="4.7109375" style="12" customWidth="1"/>
    <col min="38" max="38" width="3.42578125" style="12" customWidth="1"/>
    <col min="39" max="39" width="4" style="12" customWidth="1"/>
    <col min="40" max="40" width="3.85546875" style="12" customWidth="1"/>
    <col min="41" max="41" width="4.28515625" style="12" customWidth="1"/>
    <col min="42" max="42" width="4.42578125" style="12" customWidth="1"/>
    <col min="43" max="43" width="3.28515625" style="12" customWidth="1"/>
    <col min="44" max="45" width="3.85546875" style="12" customWidth="1"/>
    <col min="46" max="46" width="4" style="12" customWidth="1"/>
    <col min="47" max="57" width="7.28515625" style="2" customWidth="1"/>
    <col min="58" max="58" width="7.140625" style="2" customWidth="1"/>
    <col min="59" max="59" width="6.85546875" style="50" customWidth="1"/>
    <col min="60" max="60" width="6.140625" style="50" customWidth="1"/>
    <col min="61" max="61" width="5.85546875" style="50" customWidth="1"/>
    <col min="62" max="62" width="9.5703125" style="2" customWidth="1"/>
    <col min="63" max="63" width="6.7109375" style="2" customWidth="1"/>
    <col min="64" max="64" width="5.28515625" style="2" customWidth="1"/>
    <col min="65" max="65" width="4.28515625" style="2" customWidth="1"/>
    <col min="66" max="67" width="3.5703125" style="2" customWidth="1"/>
    <col min="68" max="68" width="5.28515625" style="2" customWidth="1"/>
    <col min="69" max="69" width="7.5703125" style="2" customWidth="1"/>
    <col min="70" max="70" width="8.140625" style="2" customWidth="1"/>
    <col min="71" max="71" width="7.5703125" style="2" customWidth="1"/>
    <col min="72" max="72" width="6.85546875" style="2" customWidth="1"/>
    <col min="73" max="73" width="7.5703125" style="2" customWidth="1"/>
    <col min="74" max="74" width="7" style="2" customWidth="1"/>
    <col min="75" max="75" width="8.140625" style="50" customWidth="1"/>
    <col min="76" max="76" width="7" style="50" customWidth="1"/>
    <col min="77" max="77" width="5.5703125" style="2" customWidth="1"/>
    <col min="78" max="78" width="7.28515625" style="2" customWidth="1"/>
    <col min="79" max="79" width="11.140625" style="52" customWidth="1"/>
    <col min="80" max="80" width="12.5703125" style="2" customWidth="1"/>
    <col min="81" max="81" width="26.28515625" style="2" customWidth="1"/>
    <col min="82" max="16384" width="9.140625" style="2"/>
  </cols>
  <sheetData>
    <row r="1" spans="1:80" ht="15" x14ac:dyDescent="0.25">
      <c r="A1" s="74" t="s">
        <v>9</v>
      </c>
      <c r="B1" s="88"/>
      <c r="C1" s="89"/>
      <c r="D1" s="90"/>
      <c r="E1" s="91"/>
      <c r="F1" s="90"/>
      <c r="G1" s="90"/>
      <c r="H1" s="92"/>
      <c r="I1" s="93"/>
      <c r="J1" s="93"/>
      <c r="K1" s="85" t="s">
        <v>8</v>
      </c>
      <c r="L1" s="85"/>
      <c r="M1" s="75"/>
      <c r="N1" s="75"/>
      <c r="O1" s="75"/>
      <c r="P1" s="75"/>
      <c r="Q1" s="75"/>
      <c r="R1" s="75"/>
      <c r="S1" s="75"/>
      <c r="T1" s="76"/>
      <c r="U1" s="76"/>
      <c r="V1" s="76"/>
      <c r="W1" s="76"/>
      <c r="X1" s="76"/>
      <c r="Y1" s="76"/>
      <c r="Z1" s="76"/>
      <c r="AA1" s="76"/>
      <c r="AB1" s="76"/>
      <c r="AC1" s="77"/>
      <c r="AD1" s="77"/>
      <c r="AE1" s="77"/>
      <c r="AF1" s="94"/>
      <c r="AG1" s="94"/>
      <c r="AH1" s="94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94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16"/>
      <c r="CB1" s="9"/>
    </row>
    <row r="2" spans="1:80" s="1" customFormat="1" ht="17.100000000000001" customHeight="1" x14ac:dyDescent="0.25">
      <c r="A2" s="78" t="s">
        <v>166</v>
      </c>
      <c r="B2" s="79"/>
      <c r="C2" s="79"/>
      <c r="D2" s="94"/>
      <c r="E2" s="79"/>
      <c r="F2" s="81"/>
      <c r="G2" s="81"/>
      <c r="H2" s="83"/>
      <c r="I2" s="95"/>
      <c r="J2" s="95"/>
      <c r="K2" s="199" t="s">
        <v>165</v>
      </c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80"/>
      <c r="AD2" s="80"/>
      <c r="AE2" s="80"/>
      <c r="AF2" s="96"/>
      <c r="AG2" s="96"/>
      <c r="AH2" s="96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6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10"/>
      <c r="BQ2" s="10"/>
      <c r="BR2" s="10"/>
      <c r="BS2" s="10"/>
      <c r="BT2" s="99"/>
      <c r="BU2" s="99"/>
      <c r="BV2" s="99"/>
      <c r="BW2" s="99"/>
      <c r="BX2" s="99"/>
      <c r="BY2" s="99"/>
      <c r="BZ2" s="100"/>
      <c r="CA2" s="101"/>
      <c r="CB2" s="98"/>
    </row>
    <row r="3" spans="1:80" s="1" customFormat="1" ht="17.100000000000001" customHeight="1" x14ac:dyDescent="0.25">
      <c r="A3" s="78" t="s">
        <v>167</v>
      </c>
      <c r="B3" s="79"/>
      <c r="C3" s="79"/>
      <c r="D3" s="81"/>
      <c r="E3" s="79"/>
      <c r="F3" s="81"/>
      <c r="G3" s="81"/>
      <c r="H3" s="83"/>
      <c r="I3" s="95"/>
      <c r="J3" s="95"/>
      <c r="K3" s="85" t="s">
        <v>170</v>
      </c>
      <c r="L3" s="85"/>
      <c r="M3" s="85"/>
      <c r="N3" s="85"/>
      <c r="O3" s="85"/>
      <c r="P3" s="85"/>
      <c r="Q3" s="85"/>
      <c r="R3" s="85"/>
      <c r="S3" s="85"/>
      <c r="T3" s="82"/>
      <c r="U3" s="82"/>
      <c r="V3" s="82"/>
      <c r="W3" s="82"/>
      <c r="X3" s="82"/>
      <c r="Y3" s="82"/>
      <c r="Z3" s="82"/>
      <c r="AA3" s="82"/>
      <c r="AB3" s="82"/>
      <c r="AC3" s="80"/>
      <c r="AD3" s="80"/>
      <c r="AE3" s="80"/>
      <c r="AF3" s="96"/>
      <c r="AG3" s="96"/>
      <c r="AH3" s="96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6"/>
      <c r="AV3" s="100"/>
      <c r="AW3" s="100"/>
      <c r="AX3" s="100"/>
      <c r="AY3" s="100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10"/>
      <c r="BQ3" s="10"/>
      <c r="BR3" s="10"/>
      <c r="BS3" s="10"/>
      <c r="BT3" s="102"/>
      <c r="BU3" s="102"/>
      <c r="BV3" s="102"/>
      <c r="BW3" s="102"/>
      <c r="BX3" s="102"/>
      <c r="BY3" s="102"/>
      <c r="BZ3" s="100"/>
      <c r="CA3" s="101"/>
      <c r="CB3" s="98"/>
    </row>
    <row r="4" spans="1:80" s="1" customFormat="1" ht="17.100000000000001" customHeight="1" x14ac:dyDescent="0.25">
      <c r="A4" s="74" t="s">
        <v>10</v>
      </c>
      <c r="B4" s="79"/>
      <c r="C4" s="79"/>
      <c r="D4" s="81" t="s">
        <v>11</v>
      </c>
      <c r="E4" s="79"/>
      <c r="F4" s="81"/>
      <c r="G4" s="81"/>
      <c r="H4" s="83"/>
      <c r="I4" s="95"/>
      <c r="J4" s="95"/>
      <c r="K4" s="85"/>
      <c r="L4" s="85"/>
      <c r="M4" s="85"/>
      <c r="N4" s="85"/>
      <c r="O4" s="85"/>
      <c r="P4" s="85"/>
      <c r="Q4" s="85" t="s">
        <v>171</v>
      </c>
      <c r="R4" s="85"/>
      <c r="S4" s="85"/>
      <c r="T4" s="82"/>
      <c r="U4" s="82"/>
      <c r="V4" s="82"/>
      <c r="W4" s="82"/>
      <c r="X4" s="82"/>
      <c r="Y4" s="82"/>
      <c r="Z4" s="82"/>
      <c r="AA4" s="82"/>
      <c r="AB4" s="82"/>
      <c r="AC4" s="80"/>
      <c r="AD4" s="80"/>
      <c r="AE4" s="80"/>
      <c r="AF4" s="96"/>
      <c r="AG4" s="96"/>
      <c r="AH4" s="96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6"/>
      <c r="AV4" s="11"/>
      <c r="AW4" s="11"/>
      <c r="AX4" s="11"/>
      <c r="AY4" s="11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51"/>
      <c r="BQ4" s="10"/>
      <c r="BR4" s="10"/>
      <c r="BS4" s="51"/>
      <c r="BT4" s="51"/>
      <c r="BU4" s="51"/>
      <c r="BV4" s="51"/>
      <c r="BW4" s="51"/>
      <c r="BX4" s="51"/>
      <c r="BY4" s="103"/>
      <c r="BZ4" s="100"/>
      <c r="CA4" s="101"/>
      <c r="CB4" s="98"/>
    </row>
    <row r="5" spans="1:80" s="1" customFormat="1" ht="17.100000000000001" customHeight="1" x14ac:dyDescent="0.25">
      <c r="A5" s="74"/>
      <c r="B5" s="74" t="s">
        <v>220</v>
      </c>
      <c r="C5" s="79"/>
      <c r="D5" s="81"/>
      <c r="E5" s="79"/>
      <c r="F5" s="81"/>
      <c r="G5" s="81"/>
      <c r="H5" s="83"/>
      <c r="I5" s="95"/>
      <c r="J5" s="95"/>
      <c r="K5" s="83"/>
      <c r="L5" s="83"/>
      <c r="M5" s="81"/>
      <c r="N5" s="83"/>
      <c r="O5" s="83"/>
      <c r="P5" s="83"/>
      <c r="Q5" s="83"/>
      <c r="R5" s="83"/>
      <c r="S5" s="83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11"/>
      <c r="AW5" s="11"/>
      <c r="AX5" s="11"/>
      <c r="AY5" s="11"/>
      <c r="AZ5" s="104"/>
      <c r="BA5" s="11"/>
      <c r="BB5" s="11"/>
      <c r="BC5" s="11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101"/>
      <c r="CB5" s="98"/>
    </row>
    <row r="6" spans="1:80" s="25" customFormat="1" ht="19.899999999999999" customHeight="1" x14ac:dyDescent="0.25">
      <c r="A6" s="172" t="s">
        <v>0</v>
      </c>
      <c r="B6" s="172" t="s">
        <v>12</v>
      </c>
      <c r="C6" s="172" t="s">
        <v>1</v>
      </c>
      <c r="D6" s="172" t="s">
        <v>13</v>
      </c>
      <c r="E6" s="172" t="s">
        <v>14</v>
      </c>
      <c r="F6" s="172" t="s">
        <v>15</v>
      </c>
      <c r="G6" s="172" t="s">
        <v>16</v>
      </c>
      <c r="H6" s="172" t="s">
        <v>17</v>
      </c>
      <c r="I6" s="193" t="s">
        <v>18</v>
      </c>
      <c r="J6" s="196" t="s">
        <v>19</v>
      </c>
      <c r="K6" s="193" t="s">
        <v>20</v>
      </c>
      <c r="L6" s="175" t="s">
        <v>21</v>
      </c>
      <c r="M6" s="176"/>
      <c r="N6" s="176"/>
      <c r="O6" s="176"/>
      <c r="P6" s="176"/>
      <c r="Q6" s="176"/>
      <c r="R6" s="176"/>
      <c r="S6" s="177"/>
      <c r="T6" s="210" t="s">
        <v>22</v>
      </c>
      <c r="U6" s="178" t="s">
        <v>23</v>
      </c>
      <c r="V6" s="179"/>
      <c r="W6" s="179"/>
      <c r="X6" s="180"/>
      <c r="Y6" s="204" t="s">
        <v>24</v>
      </c>
      <c r="Z6" s="205"/>
      <c r="AA6" s="205"/>
      <c r="AB6" s="206"/>
      <c r="AC6" s="178" t="s">
        <v>324</v>
      </c>
      <c r="AD6" s="179"/>
      <c r="AE6" s="180"/>
      <c r="AF6" s="178" t="s">
        <v>25</v>
      </c>
      <c r="AG6" s="179"/>
      <c r="AH6" s="180"/>
      <c r="AI6" s="178" t="s">
        <v>26</v>
      </c>
      <c r="AJ6" s="179"/>
      <c r="AK6" s="179"/>
      <c r="AL6" s="180"/>
      <c r="AM6" s="178" t="s">
        <v>27</v>
      </c>
      <c r="AN6" s="179"/>
      <c r="AO6" s="179"/>
      <c r="AP6" s="180"/>
      <c r="AQ6" s="178" t="s">
        <v>28</v>
      </c>
      <c r="AR6" s="179"/>
      <c r="AS6" s="179"/>
      <c r="AT6" s="180"/>
      <c r="AU6" s="187" t="s">
        <v>26</v>
      </c>
      <c r="AV6" s="188"/>
      <c r="AW6" s="188"/>
      <c r="AX6" s="189"/>
      <c r="AY6" s="187" t="s">
        <v>27</v>
      </c>
      <c r="AZ6" s="188"/>
      <c r="BA6" s="188"/>
      <c r="BB6" s="189"/>
      <c r="BC6" s="187" t="s">
        <v>28</v>
      </c>
      <c r="BD6" s="188"/>
      <c r="BE6" s="188"/>
      <c r="BF6" s="189"/>
      <c r="BG6" s="186" t="s">
        <v>29</v>
      </c>
      <c r="BH6" s="186"/>
      <c r="BI6" s="186"/>
      <c r="BJ6" s="186"/>
      <c r="BK6" s="186"/>
      <c r="BL6" s="186"/>
      <c r="BM6" s="186"/>
      <c r="BN6" s="186"/>
      <c r="BO6" s="186"/>
      <c r="BP6" s="178" t="s">
        <v>30</v>
      </c>
      <c r="BQ6" s="179"/>
      <c r="BR6" s="179"/>
      <c r="BS6" s="180"/>
      <c r="BT6" s="210" t="s">
        <v>31</v>
      </c>
      <c r="BU6" s="169" t="s">
        <v>169</v>
      </c>
      <c r="BV6" s="211" t="s">
        <v>325</v>
      </c>
      <c r="BW6" s="211"/>
      <c r="BX6" s="211"/>
      <c r="BY6" s="169" t="s">
        <v>32</v>
      </c>
      <c r="BZ6" s="169" t="s">
        <v>33</v>
      </c>
      <c r="CA6" s="169" t="s">
        <v>34</v>
      </c>
      <c r="CB6" s="169" t="s">
        <v>35</v>
      </c>
    </row>
    <row r="7" spans="1:80" s="25" customFormat="1" ht="25.5" customHeight="1" x14ac:dyDescent="0.25">
      <c r="A7" s="173"/>
      <c r="B7" s="173"/>
      <c r="C7" s="173"/>
      <c r="D7" s="173"/>
      <c r="E7" s="173"/>
      <c r="F7" s="173"/>
      <c r="G7" s="173"/>
      <c r="H7" s="173"/>
      <c r="I7" s="194"/>
      <c r="J7" s="197"/>
      <c r="K7" s="194"/>
      <c r="L7" s="172" t="s">
        <v>36</v>
      </c>
      <c r="M7" s="172" t="s">
        <v>37</v>
      </c>
      <c r="N7" s="172" t="s">
        <v>209</v>
      </c>
      <c r="O7" s="172" t="s">
        <v>210</v>
      </c>
      <c r="P7" s="172" t="s">
        <v>211</v>
      </c>
      <c r="Q7" s="172" t="s">
        <v>212</v>
      </c>
      <c r="R7" s="172" t="s">
        <v>213</v>
      </c>
      <c r="S7" s="172" t="s">
        <v>214</v>
      </c>
      <c r="T7" s="184"/>
      <c r="U7" s="201"/>
      <c r="V7" s="202"/>
      <c r="W7" s="202"/>
      <c r="X7" s="203"/>
      <c r="Y7" s="207"/>
      <c r="Z7" s="208"/>
      <c r="AA7" s="208"/>
      <c r="AB7" s="209"/>
      <c r="AC7" s="181"/>
      <c r="AD7" s="182"/>
      <c r="AE7" s="183"/>
      <c r="AF7" s="181"/>
      <c r="AG7" s="182"/>
      <c r="AH7" s="183"/>
      <c r="AI7" s="181"/>
      <c r="AJ7" s="182"/>
      <c r="AK7" s="182"/>
      <c r="AL7" s="183"/>
      <c r="AM7" s="181"/>
      <c r="AN7" s="182"/>
      <c r="AO7" s="182"/>
      <c r="AP7" s="183"/>
      <c r="AQ7" s="181"/>
      <c r="AR7" s="182"/>
      <c r="AS7" s="182"/>
      <c r="AT7" s="183"/>
      <c r="AU7" s="190"/>
      <c r="AV7" s="191"/>
      <c r="AW7" s="191"/>
      <c r="AX7" s="192"/>
      <c r="AY7" s="190"/>
      <c r="AZ7" s="191"/>
      <c r="BA7" s="191"/>
      <c r="BB7" s="192"/>
      <c r="BC7" s="190"/>
      <c r="BD7" s="191"/>
      <c r="BE7" s="191"/>
      <c r="BF7" s="192"/>
      <c r="BG7" s="181" t="s">
        <v>323</v>
      </c>
      <c r="BH7" s="182"/>
      <c r="BI7" s="183"/>
      <c r="BJ7" s="184" t="s">
        <v>322</v>
      </c>
      <c r="BK7" s="184" t="s">
        <v>40</v>
      </c>
      <c r="BL7" s="181" t="s">
        <v>41</v>
      </c>
      <c r="BM7" s="183"/>
      <c r="BN7" s="184" t="s">
        <v>42</v>
      </c>
      <c r="BO7" s="184" t="s">
        <v>43</v>
      </c>
      <c r="BP7" s="181"/>
      <c r="BQ7" s="182"/>
      <c r="BR7" s="182"/>
      <c r="BS7" s="183"/>
      <c r="BT7" s="184"/>
      <c r="BU7" s="170"/>
      <c r="BV7" s="170" t="s">
        <v>326</v>
      </c>
      <c r="BW7" s="169" t="s">
        <v>43</v>
      </c>
      <c r="BX7" s="86"/>
      <c r="BY7" s="170"/>
      <c r="BZ7" s="170"/>
      <c r="CA7" s="170"/>
      <c r="CB7" s="170"/>
    </row>
    <row r="8" spans="1:80" s="25" customFormat="1" ht="39.75" customHeight="1" x14ac:dyDescent="0.25">
      <c r="A8" s="173"/>
      <c r="B8" s="174"/>
      <c r="C8" s="174"/>
      <c r="D8" s="174"/>
      <c r="E8" s="174"/>
      <c r="F8" s="174"/>
      <c r="G8" s="174"/>
      <c r="H8" s="174"/>
      <c r="I8" s="195"/>
      <c r="J8" s="198"/>
      <c r="K8" s="195"/>
      <c r="L8" s="174"/>
      <c r="M8" s="174"/>
      <c r="N8" s="174"/>
      <c r="O8" s="174"/>
      <c r="P8" s="174"/>
      <c r="Q8" s="174"/>
      <c r="R8" s="174"/>
      <c r="S8" s="174"/>
      <c r="T8" s="185"/>
      <c r="U8" s="87">
        <v>0</v>
      </c>
      <c r="V8" s="55" t="s">
        <v>44</v>
      </c>
      <c r="W8" s="55" t="s">
        <v>45</v>
      </c>
      <c r="X8" s="55" t="s">
        <v>46</v>
      </c>
      <c r="Y8" s="55" t="s">
        <v>47</v>
      </c>
      <c r="Z8" s="55" t="s">
        <v>44</v>
      </c>
      <c r="AA8" s="55" t="s">
        <v>45</v>
      </c>
      <c r="AB8" s="55" t="s">
        <v>46</v>
      </c>
      <c r="AC8" s="55" t="s">
        <v>44</v>
      </c>
      <c r="AD8" s="55" t="s">
        <v>45</v>
      </c>
      <c r="AE8" s="55" t="s">
        <v>46</v>
      </c>
      <c r="AF8" s="55" t="s">
        <v>44</v>
      </c>
      <c r="AG8" s="55" t="s">
        <v>45</v>
      </c>
      <c r="AH8" s="55" t="s">
        <v>46</v>
      </c>
      <c r="AI8" s="54" t="s">
        <v>48</v>
      </c>
      <c r="AJ8" s="54" t="s">
        <v>49</v>
      </c>
      <c r="AK8" s="54" t="s">
        <v>50</v>
      </c>
      <c r="AL8" s="54" t="s">
        <v>51</v>
      </c>
      <c r="AM8" s="54" t="s">
        <v>48</v>
      </c>
      <c r="AN8" s="54" t="s">
        <v>49</v>
      </c>
      <c r="AO8" s="54" t="s">
        <v>50</v>
      </c>
      <c r="AP8" s="54" t="s">
        <v>51</v>
      </c>
      <c r="AQ8" s="54" t="s">
        <v>48</v>
      </c>
      <c r="AR8" s="54" t="s">
        <v>49</v>
      </c>
      <c r="AS8" s="54" t="s">
        <v>50</v>
      </c>
      <c r="AT8" s="54" t="s">
        <v>51</v>
      </c>
      <c r="AU8" s="55" t="s">
        <v>52</v>
      </c>
      <c r="AV8" s="55" t="s">
        <v>49</v>
      </c>
      <c r="AW8" s="55" t="s">
        <v>50</v>
      </c>
      <c r="AX8" s="55" t="s">
        <v>53</v>
      </c>
      <c r="AY8" s="55" t="s">
        <v>52</v>
      </c>
      <c r="AZ8" s="55" t="s">
        <v>49</v>
      </c>
      <c r="BA8" s="55" t="s">
        <v>50</v>
      </c>
      <c r="BB8" s="55" t="s">
        <v>53</v>
      </c>
      <c r="BC8" s="55" t="s">
        <v>52</v>
      </c>
      <c r="BD8" s="55" t="s">
        <v>49</v>
      </c>
      <c r="BE8" s="55" t="s">
        <v>50</v>
      </c>
      <c r="BF8" s="55" t="s">
        <v>53</v>
      </c>
      <c r="BG8" s="55" t="s">
        <v>215</v>
      </c>
      <c r="BH8" s="55" t="s">
        <v>216</v>
      </c>
      <c r="BI8" s="55" t="s">
        <v>217</v>
      </c>
      <c r="BJ8" s="185"/>
      <c r="BK8" s="185"/>
      <c r="BL8" s="87" t="s">
        <v>54</v>
      </c>
      <c r="BM8" s="87" t="s">
        <v>55</v>
      </c>
      <c r="BN8" s="185"/>
      <c r="BO8" s="185"/>
      <c r="BP8" s="87" t="s">
        <v>56</v>
      </c>
      <c r="BQ8" s="55" t="s">
        <v>215</v>
      </c>
      <c r="BR8" s="55" t="s">
        <v>216</v>
      </c>
      <c r="BS8" s="55" t="s">
        <v>217</v>
      </c>
      <c r="BT8" s="185"/>
      <c r="BU8" s="171"/>
      <c r="BV8" s="171"/>
      <c r="BW8" s="171"/>
      <c r="BX8" s="56">
        <v>0.4</v>
      </c>
      <c r="BY8" s="171"/>
      <c r="BZ8" s="171"/>
      <c r="CA8" s="171"/>
      <c r="CB8" s="171"/>
    </row>
    <row r="9" spans="1:80" s="26" customFormat="1" ht="15" customHeight="1" x14ac:dyDescent="0.2">
      <c r="A9" s="105">
        <v>1</v>
      </c>
      <c r="B9" s="106">
        <v>2</v>
      </c>
      <c r="C9" s="105">
        <v>3</v>
      </c>
      <c r="D9" s="106">
        <v>4</v>
      </c>
      <c r="E9" s="105">
        <v>5</v>
      </c>
      <c r="F9" s="106">
        <v>6</v>
      </c>
      <c r="G9" s="105">
        <v>7</v>
      </c>
      <c r="H9" s="106">
        <v>8</v>
      </c>
      <c r="I9" s="105">
        <v>9</v>
      </c>
      <c r="J9" s="106">
        <v>10</v>
      </c>
      <c r="K9" s="105">
        <v>11</v>
      </c>
      <c r="L9" s="106">
        <v>12</v>
      </c>
      <c r="M9" s="105">
        <v>13</v>
      </c>
      <c r="N9" s="106">
        <v>14</v>
      </c>
      <c r="O9" s="105">
        <v>15</v>
      </c>
      <c r="P9" s="106">
        <v>16</v>
      </c>
      <c r="Q9" s="105">
        <v>17</v>
      </c>
      <c r="R9" s="106">
        <v>18</v>
      </c>
      <c r="S9" s="105">
        <v>19</v>
      </c>
      <c r="T9" s="106">
        <v>20</v>
      </c>
      <c r="U9" s="105">
        <v>21</v>
      </c>
      <c r="V9" s="106">
        <v>22</v>
      </c>
      <c r="W9" s="105">
        <v>23</v>
      </c>
      <c r="X9" s="106">
        <v>24</v>
      </c>
      <c r="Y9" s="105">
        <v>25</v>
      </c>
      <c r="Z9" s="106">
        <v>26</v>
      </c>
      <c r="AA9" s="105">
        <v>27</v>
      </c>
      <c r="AB9" s="106">
        <v>28</v>
      </c>
      <c r="AC9" s="105">
        <v>29</v>
      </c>
      <c r="AD9" s="106">
        <v>30</v>
      </c>
      <c r="AE9" s="105">
        <v>31</v>
      </c>
      <c r="AF9" s="106">
        <v>32</v>
      </c>
      <c r="AG9" s="105">
        <v>33</v>
      </c>
      <c r="AH9" s="106">
        <v>34</v>
      </c>
      <c r="AI9" s="105">
        <v>35</v>
      </c>
      <c r="AJ9" s="106">
        <v>36</v>
      </c>
      <c r="AK9" s="105">
        <v>37</v>
      </c>
      <c r="AL9" s="106">
        <v>38</v>
      </c>
      <c r="AM9" s="105">
        <v>39</v>
      </c>
      <c r="AN9" s="106">
        <v>40</v>
      </c>
      <c r="AO9" s="105">
        <v>41</v>
      </c>
      <c r="AP9" s="106">
        <v>42</v>
      </c>
      <c r="AQ9" s="105">
        <v>43</v>
      </c>
      <c r="AR9" s="106">
        <v>44</v>
      </c>
      <c r="AS9" s="105">
        <v>45</v>
      </c>
      <c r="AT9" s="106">
        <v>46</v>
      </c>
      <c r="AU9" s="105">
        <v>47</v>
      </c>
      <c r="AV9" s="106">
        <v>48</v>
      </c>
      <c r="AW9" s="105">
        <v>49</v>
      </c>
      <c r="AX9" s="106">
        <v>50</v>
      </c>
      <c r="AY9" s="105">
        <v>51</v>
      </c>
      <c r="AZ9" s="106">
        <v>52</v>
      </c>
      <c r="BA9" s="105">
        <v>53</v>
      </c>
      <c r="BB9" s="106">
        <v>54</v>
      </c>
      <c r="BC9" s="105">
        <v>55</v>
      </c>
      <c r="BD9" s="106">
        <v>56</v>
      </c>
      <c r="BE9" s="105">
        <v>57</v>
      </c>
      <c r="BF9" s="106">
        <v>58</v>
      </c>
      <c r="BG9" s="105">
        <v>59</v>
      </c>
      <c r="BH9" s="106">
        <v>60</v>
      </c>
      <c r="BI9" s="105">
        <v>61</v>
      </c>
      <c r="BJ9" s="105">
        <v>62</v>
      </c>
      <c r="BK9" s="105">
        <v>63</v>
      </c>
      <c r="BL9" s="106">
        <v>64</v>
      </c>
      <c r="BM9" s="105">
        <v>65</v>
      </c>
      <c r="BN9" s="106">
        <v>66</v>
      </c>
      <c r="BO9" s="105">
        <v>67</v>
      </c>
      <c r="BP9" s="106">
        <v>68</v>
      </c>
      <c r="BQ9" s="105">
        <v>69</v>
      </c>
      <c r="BR9" s="106">
        <v>70</v>
      </c>
      <c r="BS9" s="105">
        <v>71</v>
      </c>
      <c r="BT9" s="105">
        <v>72</v>
      </c>
      <c r="BU9" s="105">
        <v>73</v>
      </c>
      <c r="BV9" s="105">
        <v>74</v>
      </c>
      <c r="BW9" s="105">
        <v>75</v>
      </c>
      <c r="BX9" s="105">
        <v>76</v>
      </c>
      <c r="BY9" s="105">
        <v>77</v>
      </c>
      <c r="BZ9" s="105">
        <v>78</v>
      </c>
      <c r="CA9" s="107">
        <v>79</v>
      </c>
      <c r="CB9" s="105">
        <v>80</v>
      </c>
    </row>
    <row r="10" spans="1:80" s="27" customFormat="1" ht="15" customHeight="1" x14ac:dyDescent="0.2">
      <c r="A10" s="108">
        <v>1</v>
      </c>
      <c r="B10" s="109" t="s">
        <v>4</v>
      </c>
      <c r="C10" s="110" t="s">
        <v>60</v>
      </c>
      <c r="D10" s="111" t="s">
        <v>2</v>
      </c>
      <c r="E10" s="111" t="s">
        <v>221</v>
      </c>
      <c r="F10" s="111" t="s">
        <v>57</v>
      </c>
      <c r="G10" s="111" t="s">
        <v>327</v>
      </c>
      <c r="H10" s="112" t="s">
        <v>58</v>
      </c>
      <c r="I10" s="113" t="s">
        <v>59</v>
      </c>
      <c r="J10" s="114">
        <v>5.08</v>
      </c>
      <c r="K10" s="115">
        <f>17697*J10*2</f>
        <v>179801.52</v>
      </c>
      <c r="L10" s="116"/>
      <c r="M10" s="117"/>
      <c r="N10" s="118">
        <v>23</v>
      </c>
      <c r="O10" s="119">
        <f>(K10/16*N10)*40%</f>
        <v>103385.87400000001</v>
      </c>
      <c r="P10" s="120"/>
      <c r="Q10" s="119">
        <f>(K10/16*P10)*35%</f>
        <v>0</v>
      </c>
      <c r="R10" s="121"/>
      <c r="S10" s="119">
        <f>(K10/16*R10)*30%</f>
        <v>0</v>
      </c>
      <c r="T10" s="122">
        <f t="shared" ref="T10:T41" si="0">V10+W10+X10+BV10</f>
        <v>23</v>
      </c>
      <c r="U10" s="122"/>
      <c r="V10" s="123">
        <v>3</v>
      </c>
      <c r="W10" s="123">
        <v>18</v>
      </c>
      <c r="X10" s="123">
        <v>2</v>
      </c>
      <c r="Y10" s="122"/>
      <c r="Z10" s="124">
        <f>K10/16*V10</f>
        <v>33712.784999999996</v>
      </c>
      <c r="AA10" s="124">
        <f>K10/16*W10</f>
        <v>202276.71</v>
      </c>
      <c r="AB10" s="124">
        <f>K10/16*X10</f>
        <v>22475.19</v>
      </c>
      <c r="AC10" s="123">
        <v>3</v>
      </c>
      <c r="AD10" s="123">
        <v>18</v>
      </c>
      <c r="AE10" s="123">
        <v>2</v>
      </c>
      <c r="AF10" s="125">
        <f>(17697/16*AC10)*20%</f>
        <v>663.63750000000005</v>
      </c>
      <c r="AG10" s="125">
        <f t="shared" ref="AG10" si="1">17697/16*AD10*20%</f>
        <v>3981.8250000000003</v>
      </c>
      <c r="AH10" s="125">
        <f>(17697/16*AE10)*20%</f>
        <v>442.42500000000001</v>
      </c>
      <c r="AI10" s="108">
        <v>2</v>
      </c>
      <c r="AJ10" s="121"/>
      <c r="AK10" s="121"/>
      <c r="AL10" s="108"/>
      <c r="AM10" s="121">
        <v>12</v>
      </c>
      <c r="AN10" s="121"/>
      <c r="AO10" s="121"/>
      <c r="AP10" s="121"/>
      <c r="AQ10" s="121"/>
      <c r="AR10" s="121"/>
      <c r="AS10" s="121"/>
      <c r="AT10" s="121"/>
      <c r="AU10" s="124">
        <f t="shared" ref="AU10" si="2">(17697/16*AI10)*20%</f>
        <v>442.42500000000001</v>
      </c>
      <c r="AV10" s="124">
        <f>(17697/16*AJ10)*25%</f>
        <v>0</v>
      </c>
      <c r="AW10" s="124">
        <f>(17697/16*AK10)*40%</f>
        <v>0</v>
      </c>
      <c r="AX10" s="124">
        <f>(17697/16*AL10)*50%</f>
        <v>0</v>
      </c>
      <c r="AY10" s="124">
        <f t="shared" ref="AY10" si="3">(17697/16*AM10)*20%</f>
        <v>2654.55</v>
      </c>
      <c r="AZ10" s="124">
        <f>(17697/16*AN10)*25%</f>
        <v>0</v>
      </c>
      <c r="BA10" s="124">
        <f>(17697/16*AO10)*40%</f>
        <v>0</v>
      </c>
      <c r="BB10" s="124">
        <f>(17697/16*AP10)*50%</f>
        <v>0</v>
      </c>
      <c r="BC10" s="124">
        <f t="shared" ref="BC10" si="4">(17697/16*AQ10)*20%</f>
        <v>0</v>
      </c>
      <c r="BD10" s="124">
        <f>(17697/16*AR10)*25%</f>
        <v>0</v>
      </c>
      <c r="BE10" s="124">
        <f>(17697/16*AS10)*40%</f>
        <v>0</v>
      </c>
      <c r="BF10" s="124">
        <f>(17697/16*AT10)*50%</f>
        <v>0</v>
      </c>
      <c r="BG10" s="128">
        <v>2</v>
      </c>
      <c r="BH10" s="128">
        <v>14</v>
      </c>
      <c r="BI10" s="128"/>
      <c r="BJ10" s="73">
        <f>K10/16*(BG10+BH10+BI10)*30%</f>
        <v>53940.455999999998</v>
      </c>
      <c r="BK10" s="129"/>
      <c r="BL10" s="130"/>
      <c r="BM10" s="69"/>
      <c r="BN10" s="69"/>
      <c r="BO10" s="69"/>
      <c r="BP10" s="126" t="s">
        <v>70</v>
      </c>
      <c r="BQ10" s="131"/>
      <c r="BR10" s="131">
        <v>10618</v>
      </c>
      <c r="BS10" s="131"/>
      <c r="BT10" s="131">
        <v>3539</v>
      </c>
      <c r="BU10" s="132">
        <v>36920</v>
      </c>
      <c r="BV10" s="132"/>
      <c r="BW10" s="119">
        <f t="shared" ref="BW10:BW41" si="5">K10/16*BV10</f>
        <v>0</v>
      </c>
      <c r="BX10" s="133">
        <f>17697/16*BV10*40%</f>
        <v>0</v>
      </c>
      <c r="BY10" s="131"/>
      <c r="BZ10" s="134"/>
      <c r="CA10" s="135">
        <f>(Z10+AA10+AB10+BW10)*10%</f>
        <v>25846.468500000003</v>
      </c>
      <c r="CB10" s="73">
        <f t="shared" ref="CB10:CB41" si="6">O10+Q10+S10+Z10+AA10+AB10+AU10+AV10+AW10+AX10+AY10+AZ10+BA10+BB10+BC10+BD10+BE10+BF10+BJ10+BK10+BL10+BM10+BO10+BQ10+BR10+BS10+BT10+BU10+CA10+BW10+BX10+BY10+BZ10+AF10+AG10+AH10</f>
        <v>500899.34600000002</v>
      </c>
    </row>
    <row r="11" spans="1:80" s="27" customFormat="1" ht="15" customHeight="1" x14ac:dyDescent="0.2">
      <c r="A11" s="126">
        <v>2</v>
      </c>
      <c r="B11" s="136" t="s">
        <v>106</v>
      </c>
      <c r="C11" s="64" t="s">
        <v>107</v>
      </c>
      <c r="D11" s="137" t="s">
        <v>2</v>
      </c>
      <c r="E11" s="137" t="s">
        <v>232</v>
      </c>
      <c r="F11" s="137" t="s">
        <v>108</v>
      </c>
      <c r="G11" s="137" t="s">
        <v>109</v>
      </c>
      <c r="H11" s="66" t="s">
        <v>58</v>
      </c>
      <c r="I11" s="138" t="s">
        <v>59</v>
      </c>
      <c r="J11" s="139">
        <v>5.24</v>
      </c>
      <c r="K11" s="68">
        <f t="shared" ref="K11:K29" si="7">17697*J11*2</f>
        <v>185464.56</v>
      </c>
      <c r="L11" s="69"/>
      <c r="M11" s="69"/>
      <c r="N11" s="122">
        <v>23</v>
      </c>
      <c r="O11" s="124">
        <f t="shared" ref="O11:O74" si="8">(K11/16*N11)*40%</f>
        <v>106642.122</v>
      </c>
      <c r="P11" s="140"/>
      <c r="Q11" s="124">
        <f t="shared" ref="Q11:Q74" si="9">(K11/16*P11)*35%</f>
        <v>0</v>
      </c>
      <c r="R11" s="127"/>
      <c r="S11" s="124">
        <f t="shared" ref="S11:S74" si="10">(K11/16*R11)*30%</f>
        <v>0</v>
      </c>
      <c r="T11" s="122">
        <f t="shared" si="0"/>
        <v>23</v>
      </c>
      <c r="U11" s="122"/>
      <c r="V11" s="123"/>
      <c r="W11" s="123">
        <v>19</v>
      </c>
      <c r="X11" s="123">
        <v>4</v>
      </c>
      <c r="Y11" s="122"/>
      <c r="Z11" s="124">
        <f t="shared" ref="Z11:Z74" si="11">K11/16*V11</f>
        <v>0</v>
      </c>
      <c r="AA11" s="124">
        <f t="shared" ref="AA11:AA74" si="12">K11/16*W11</f>
        <v>220239.16500000001</v>
      </c>
      <c r="AB11" s="124">
        <f t="shared" ref="AB11:AB74" si="13">K11/16*X11</f>
        <v>46366.14</v>
      </c>
      <c r="AC11" s="123"/>
      <c r="AD11" s="123">
        <v>19</v>
      </c>
      <c r="AE11" s="123">
        <v>4</v>
      </c>
      <c r="AF11" s="125">
        <f t="shared" ref="AF11:AF74" si="14">(17697/16*AC11)*20%</f>
        <v>0</v>
      </c>
      <c r="AG11" s="125">
        <f t="shared" ref="AG11:AG74" si="15">17697/16*AD11*20%</f>
        <v>4203.0375000000004</v>
      </c>
      <c r="AH11" s="125">
        <f t="shared" ref="AH11:AH74" si="16">(17697/16*AE11)*20%</f>
        <v>884.85</v>
      </c>
      <c r="AI11" s="121"/>
      <c r="AJ11" s="121"/>
      <c r="AK11" s="121"/>
      <c r="AL11" s="108"/>
      <c r="AM11" s="121"/>
      <c r="AN11" s="121"/>
      <c r="AO11" s="121">
        <v>10</v>
      </c>
      <c r="AP11" s="121"/>
      <c r="AQ11" s="121"/>
      <c r="AR11" s="121"/>
      <c r="AS11" s="121">
        <v>4</v>
      </c>
      <c r="AT11" s="121"/>
      <c r="AU11" s="124">
        <f t="shared" ref="AU11:AU74" si="17">(17697/16*AI11)*20%</f>
        <v>0</v>
      </c>
      <c r="AV11" s="124">
        <f t="shared" ref="AV11:AV74" si="18">(17697/16*AJ11)*25%</f>
        <v>0</v>
      </c>
      <c r="AW11" s="124">
        <f t="shared" ref="AW11:AW74" si="19">(17697/16*AK11)*40%</f>
        <v>0</v>
      </c>
      <c r="AX11" s="124">
        <f t="shared" ref="AX11:AX74" si="20">(17697/16*AL11)*50%</f>
        <v>0</v>
      </c>
      <c r="AY11" s="124">
        <f t="shared" ref="AY11:AY74" si="21">(17697/16*AM11)*20%</f>
        <v>0</v>
      </c>
      <c r="AZ11" s="124">
        <f t="shared" ref="AZ11:AZ74" si="22">(17697/16*AN11)*25%</f>
        <v>0</v>
      </c>
      <c r="BA11" s="124">
        <f t="shared" ref="BA11:BA74" si="23">(17697/16*AO11)*40%</f>
        <v>4424.25</v>
      </c>
      <c r="BB11" s="124">
        <f t="shared" ref="BB11:BB74" si="24">(17697/16*AP11)*50%</f>
        <v>0</v>
      </c>
      <c r="BC11" s="124">
        <f t="shared" ref="BC11:BC74" si="25">(17697/16*AQ11)*20%</f>
        <v>0</v>
      </c>
      <c r="BD11" s="124">
        <f t="shared" ref="BD11:BD74" si="26">(17697/16*AR11)*25%</f>
        <v>0</v>
      </c>
      <c r="BE11" s="124">
        <f t="shared" ref="BE11:BE74" si="27">(17697/16*AS11)*40%</f>
        <v>1769.7</v>
      </c>
      <c r="BF11" s="124">
        <f t="shared" ref="BF11:BF74" si="28">(17697/16*AT11)*50%</f>
        <v>0</v>
      </c>
      <c r="BG11" s="128"/>
      <c r="BH11" s="128">
        <v>10</v>
      </c>
      <c r="BI11" s="128">
        <v>4</v>
      </c>
      <c r="BJ11" s="73">
        <f t="shared" ref="BJ11:BJ74" si="29">K11/16*(BG11+BH11+BI11)*30%</f>
        <v>48684.446999999993</v>
      </c>
      <c r="BK11" s="129">
        <v>17697</v>
      </c>
      <c r="BL11" s="141"/>
      <c r="BM11" s="69"/>
      <c r="BN11" s="69"/>
      <c r="BO11" s="69"/>
      <c r="BP11" s="126" t="s">
        <v>219</v>
      </c>
      <c r="BQ11" s="131"/>
      <c r="BR11" s="131"/>
      <c r="BS11" s="131">
        <v>10618</v>
      </c>
      <c r="BT11" s="131">
        <v>3539</v>
      </c>
      <c r="BU11" s="131"/>
      <c r="BV11" s="131"/>
      <c r="BW11" s="124">
        <f t="shared" si="5"/>
        <v>0</v>
      </c>
      <c r="BX11" s="133">
        <f t="shared" ref="BX11:BX74" si="30">17697/16*BV11*40%</f>
        <v>0</v>
      </c>
      <c r="BY11" s="131"/>
      <c r="BZ11" s="134"/>
      <c r="CA11" s="135">
        <f t="shared" ref="CA11:CA74" si="31">(Z11+AA11+AB11+BW11)*10%</f>
        <v>26660.530500000001</v>
      </c>
      <c r="CB11" s="73">
        <f t="shared" si="6"/>
        <v>491728.24199999997</v>
      </c>
    </row>
    <row r="12" spans="1:80" s="27" customFormat="1" ht="15" customHeight="1" x14ac:dyDescent="0.2">
      <c r="A12" s="108">
        <v>3</v>
      </c>
      <c r="B12" s="109" t="s">
        <v>184</v>
      </c>
      <c r="C12" s="110" t="s">
        <v>272</v>
      </c>
      <c r="D12" s="111" t="s">
        <v>2</v>
      </c>
      <c r="E12" s="110" t="s">
        <v>244</v>
      </c>
      <c r="F12" s="111" t="s">
        <v>61</v>
      </c>
      <c r="G12" s="111" t="s">
        <v>327</v>
      </c>
      <c r="H12" s="112" t="s">
        <v>58</v>
      </c>
      <c r="I12" s="113" t="s">
        <v>59</v>
      </c>
      <c r="J12" s="114">
        <v>5.24</v>
      </c>
      <c r="K12" s="115">
        <f t="shared" si="7"/>
        <v>185464.56</v>
      </c>
      <c r="L12" s="110"/>
      <c r="M12" s="110"/>
      <c r="N12" s="118">
        <v>8</v>
      </c>
      <c r="O12" s="119">
        <f t="shared" si="8"/>
        <v>37092.912000000004</v>
      </c>
      <c r="P12" s="142"/>
      <c r="Q12" s="119">
        <f t="shared" si="9"/>
        <v>0</v>
      </c>
      <c r="R12" s="121"/>
      <c r="S12" s="119">
        <f t="shared" si="10"/>
        <v>0</v>
      </c>
      <c r="T12" s="122">
        <f t="shared" si="0"/>
        <v>8</v>
      </c>
      <c r="U12" s="122"/>
      <c r="V12" s="123"/>
      <c r="W12" s="123">
        <v>8</v>
      </c>
      <c r="X12" s="123"/>
      <c r="Y12" s="122"/>
      <c r="Z12" s="124">
        <f t="shared" si="11"/>
        <v>0</v>
      </c>
      <c r="AA12" s="124">
        <f t="shared" si="12"/>
        <v>92732.28</v>
      </c>
      <c r="AB12" s="124">
        <f t="shared" si="13"/>
        <v>0</v>
      </c>
      <c r="AC12" s="123"/>
      <c r="AD12" s="123">
        <v>8</v>
      </c>
      <c r="AE12" s="123"/>
      <c r="AF12" s="125">
        <f t="shared" si="14"/>
        <v>0</v>
      </c>
      <c r="AG12" s="125">
        <f t="shared" si="15"/>
        <v>1769.7</v>
      </c>
      <c r="AH12" s="125">
        <f t="shared" si="16"/>
        <v>0</v>
      </c>
      <c r="AI12" s="121"/>
      <c r="AJ12" s="121"/>
      <c r="AK12" s="121"/>
      <c r="AL12" s="108"/>
      <c r="AM12" s="121">
        <v>6</v>
      </c>
      <c r="AN12" s="121"/>
      <c r="AO12" s="121"/>
      <c r="AP12" s="121"/>
      <c r="AQ12" s="121"/>
      <c r="AR12" s="121"/>
      <c r="AS12" s="121"/>
      <c r="AT12" s="121"/>
      <c r="AU12" s="124">
        <f t="shared" si="17"/>
        <v>0</v>
      </c>
      <c r="AV12" s="124">
        <f t="shared" si="18"/>
        <v>0</v>
      </c>
      <c r="AW12" s="124">
        <f t="shared" si="19"/>
        <v>0</v>
      </c>
      <c r="AX12" s="124">
        <f t="shared" si="20"/>
        <v>0</v>
      </c>
      <c r="AY12" s="124">
        <f t="shared" si="21"/>
        <v>1327.2750000000001</v>
      </c>
      <c r="AZ12" s="124">
        <f t="shared" si="22"/>
        <v>0</v>
      </c>
      <c r="BA12" s="124">
        <f t="shared" si="23"/>
        <v>0</v>
      </c>
      <c r="BB12" s="124">
        <f t="shared" si="24"/>
        <v>0</v>
      </c>
      <c r="BC12" s="124">
        <f t="shared" si="25"/>
        <v>0</v>
      </c>
      <c r="BD12" s="124">
        <f t="shared" si="26"/>
        <v>0</v>
      </c>
      <c r="BE12" s="124">
        <f t="shared" si="27"/>
        <v>0</v>
      </c>
      <c r="BF12" s="124">
        <f t="shared" si="28"/>
        <v>0</v>
      </c>
      <c r="BG12" s="128"/>
      <c r="BH12" s="128">
        <v>6</v>
      </c>
      <c r="BI12" s="128"/>
      <c r="BJ12" s="73">
        <f t="shared" si="29"/>
        <v>20864.762999999995</v>
      </c>
      <c r="BK12" s="129"/>
      <c r="BL12" s="141"/>
      <c r="BM12" s="69"/>
      <c r="BN12" s="69"/>
      <c r="BO12" s="69"/>
      <c r="BP12" s="126"/>
      <c r="BQ12" s="131"/>
      <c r="BR12" s="131"/>
      <c r="BS12" s="131"/>
      <c r="BT12" s="131"/>
      <c r="BU12" s="132">
        <v>36920</v>
      </c>
      <c r="BV12" s="131"/>
      <c r="BW12" s="119">
        <f t="shared" si="5"/>
        <v>0</v>
      </c>
      <c r="BX12" s="133">
        <f t="shared" si="30"/>
        <v>0</v>
      </c>
      <c r="BY12" s="131"/>
      <c r="BZ12" s="134"/>
      <c r="CA12" s="135">
        <f t="shared" si="31"/>
        <v>9273.228000000001</v>
      </c>
      <c r="CB12" s="73">
        <f t="shared" si="6"/>
        <v>199980.15800000002</v>
      </c>
    </row>
    <row r="13" spans="1:80" s="27" customFormat="1" ht="15" customHeight="1" x14ac:dyDescent="0.2">
      <c r="A13" s="126">
        <v>4</v>
      </c>
      <c r="B13" s="109" t="s">
        <v>63</v>
      </c>
      <c r="C13" s="120" t="s">
        <v>64</v>
      </c>
      <c r="D13" s="111" t="s">
        <v>2</v>
      </c>
      <c r="E13" s="111" t="s">
        <v>223</v>
      </c>
      <c r="F13" s="111" t="s">
        <v>65</v>
      </c>
      <c r="G13" s="111" t="s">
        <v>66</v>
      </c>
      <c r="H13" s="112" t="s">
        <v>58</v>
      </c>
      <c r="I13" s="113" t="s">
        <v>59</v>
      </c>
      <c r="J13" s="114">
        <v>5.32</v>
      </c>
      <c r="K13" s="115">
        <f t="shared" si="7"/>
        <v>188296.08000000002</v>
      </c>
      <c r="L13" s="110"/>
      <c r="M13" s="110"/>
      <c r="N13" s="118">
        <v>24</v>
      </c>
      <c r="O13" s="119">
        <f t="shared" si="8"/>
        <v>112977.648</v>
      </c>
      <c r="P13" s="120"/>
      <c r="Q13" s="119">
        <f t="shared" si="9"/>
        <v>0</v>
      </c>
      <c r="R13" s="121"/>
      <c r="S13" s="119">
        <f t="shared" si="10"/>
        <v>0</v>
      </c>
      <c r="T13" s="122">
        <f t="shared" si="0"/>
        <v>24</v>
      </c>
      <c r="U13" s="122"/>
      <c r="V13" s="123">
        <v>14</v>
      </c>
      <c r="W13" s="123">
        <v>10</v>
      </c>
      <c r="X13" s="123"/>
      <c r="Y13" s="122"/>
      <c r="Z13" s="124">
        <f t="shared" si="11"/>
        <v>164759.07</v>
      </c>
      <c r="AA13" s="124">
        <f t="shared" si="12"/>
        <v>117685.05000000002</v>
      </c>
      <c r="AB13" s="124">
        <f t="shared" si="13"/>
        <v>0</v>
      </c>
      <c r="AC13" s="123">
        <v>14</v>
      </c>
      <c r="AD13" s="123">
        <v>10</v>
      </c>
      <c r="AE13" s="123"/>
      <c r="AF13" s="125">
        <f t="shared" si="14"/>
        <v>3096.9750000000004</v>
      </c>
      <c r="AG13" s="125">
        <f t="shared" si="15"/>
        <v>2212.125</v>
      </c>
      <c r="AH13" s="125">
        <f t="shared" si="16"/>
        <v>0</v>
      </c>
      <c r="AI13" s="121"/>
      <c r="AJ13" s="121"/>
      <c r="AK13" s="121"/>
      <c r="AL13" s="108"/>
      <c r="AM13" s="121"/>
      <c r="AN13" s="121"/>
      <c r="AO13" s="121"/>
      <c r="AP13" s="121"/>
      <c r="AQ13" s="121"/>
      <c r="AR13" s="121"/>
      <c r="AS13" s="121"/>
      <c r="AT13" s="121"/>
      <c r="AU13" s="124">
        <f t="shared" si="17"/>
        <v>0</v>
      </c>
      <c r="AV13" s="124">
        <f t="shared" si="18"/>
        <v>0</v>
      </c>
      <c r="AW13" s="124">
        <f t="shared" si="19"/>
        <v>0</v>
      </c>
      <c r="AX13" s="124">
        <f t="shared" si="20"/>
        <v>0</v>
      </c>
      <c r="AY13" s="124">
        <f t="shared" si="21"/>
        <v>0</v>
      </c>
      <c r="AZ13" s="124">
        <f t="shared" si="22"/>
        <v>0</v>
      </c>
      <c r="BA13" s="124">
        <f t="shared" si="23"/>
        <v>0</v>
      </c>
      <c r="BB13" s="124">
        <f t="shared" si="24"/>
        <v>0</v>
      </c>
      <c r="BC13" s="124">
        <f t="shared" si="25"/>
        <v>0</v>
      </c>
      <c r="BD13" s="124">
        <f t="shared" si="26"/>
        <v>0</v>
      </c>
      <c r="BE13" s="124">
        <f t="shared" si="27"/>
        <v>0</v>
      </c>
      <c r="BF13" s="124">
        <f t="shared" si="28"/>
        <v>0</v>
      </c>
      <c r="BG13" s="128">
        <v>9</v>
      </c>
      <c r="BH13" s="128">
        <v>4</v>
      </c>
      <c r="BI13" s="128"/>
      <c r="BJ13" s="73">
        <f t="shared" si="29"/>
        <v>45897.169499999996</v>
      </c>
      <c r="BK13" s="129"/>
      <c r="BL13" s="141"/>
      <c r="BM13" s="69"/>
      <c r="BN13" s="69"/>
      <c r="BO13" s="69"/>
      <c r="BP13" s="126"/>
      <c r="BQ13" s="131"/>
      <c r="BR13" s="131"/>
      <c r="BS13" s="131"/>
      <c r="BT13" s="131"/>
      <c r="BU13" s="132"/>
      <c r="BV13" s="132"/>
      <c r="BW13" s="119">
        <f t="shared" si="5"/>
        <v>0</v>
      </c>
      <c r="BX13" s="133">
        <f t="shared" si="30"/>
        <v>0</v>
      </c>
      <c r="BY13" s="132"/>
      <c r="BZ13" s="134"/>
      <c r="CA13" s="135">
        <f t="shared" si="31"/>
        <v>28244.412</v>
      </c>
      <c r="CB13" s="73">
        <f t="shared" si="6"/>
        <v>474872.44950000005</v>
      </c>
    </row>
    <row r="14" spans="1:80" s="27" customFormat="1" ht="15" customHeight="1" x14ac:dyDescent="0.2">
      <c r="A14" s="108">
        <v>5</v>
      </c>
      <c r="B14" s="136" t="s">
        <v>110</v>
      </c>
      <c r="C14" s="140" t="s">
        <v>191</v>
      </c>
      <c r="D14" s="137" t="s">
        <v>2</v>
      </c>
      <c r="E14" s="137" t="s">
        <v>224</v>
      </c>
      <c r="F14" s="137" t="s">
        <v>72</v>
      </c>
      <c r="G14" s="137" t="s">
        <v>339</v>
      </c>
      <c r="H14" s="66" t="s">
        <v>58</v>
      </c>
      <c r="I14" s="138" t="s">
        <v>59</v>
      </c>
      <c r="J14" s="139">
        <v>5.32</v>
      </c>
      <c r="K14" s="68">
        <f t="shared" si="7"/>
        <v>188296.08000000002</v>
      </c>
      <c r="L14" s="69"/>
      <c r="M14" s="69"/>
      <c r="N14" s="122">
        <v>24</v>
      </c>
      <c r="O14" s="124">
        <f t="shared" si="8"/>
        <v>112977.648</v>
      </c>
      <c r="P14" s="143"/>
      <c r="Q14" s="124">
        <f t="shared" si="9"/>
        <v>0</v>
      </c>
      <c r="R14" s="127"/>
      <c r="S14" s="124">
        <f t="shared" si="10"/>
        <v>0</v>
      </c>
      <c r="T14" s="122">
        <f t="shared" si="0"/>
        <v>24</v>
      </c>
      <c r="U14" s="122"/>
      <c r="V14" s="123">
        <v>3</v>
      </c>
      <c r="W14" s="123">
        <v>18</v>
      </c>
      <c r="X14" s="123">
        <v>3</v>
      </c>
      <c r="Y14" s="122"/>
      <c r="Z14" s="124">
        <f t="shared" si="11"/>
        <v>35305.514999999999</v>
      </c>
      <c r="AA14" s="124">
        <f t="shared" si="12"/>
        <v>211833.09000000003</v>
      </c>
      <c r="AB14" s="124">
        <f t="shared" si="13"/>
        <v>35305.514999999999</v>
      </c>
      <c r="AC14" s="123">
        <v>3</v>
      </c>
      <c r="AD14" s="123">
        <v>18</v>
      </c>
      <c r="AE14" s="123">
        <v>3</v>
      </c>
      <c r="AF14" s="125">
        <f t="shared" si="14"/>
        <v>663.63750000000005</v>
      </c>
      <c r="AG14" s="125">
        <f t="shared" si="15"/>
        <v>3981.8250000000003</v>
      </c>
      <c r="AH14" s="125">
        <f t="shared" si="16"/>
        <v>663.63750000000005</v>
      </c>
      <c r="AI14" s="121"/>
      <c r="AJ14" s="121">
        <v>3</v>
      </c>
      <c r="AK14" s="121"/>
      <c r="AL14" s="108"/>
      <c r="AM14" s="121"/>
      <c r="AN14" s="121">
        <v>6</v>
      </c>
      <c r="AO14" s="121"/>
      <c r="AP14" s="121">
        <v>8</v>
      </c>
      <c r="AQ14" s="121"/>
      <c r="AR14" s="121">
        <v>3</v>
      </c>
      <c r="AS14" s="121"/>
      <c r="AT14" s="121"/>
      <c r="AU14" s="124">
        <f t="shared" si="17"/>
        <v>0</v>
      </c>
      <c r="AV14" s="124">
        <f t="shared" si="18"/>
        <v>829.546875</v>
      </c>
      <c r="AW14" s="124">
        <f t="shared" si="19"/>
        <v>0</v>
      </c>
      <c r="AX14" s="124">
        <f t="shared" si="20"/>
        <v>0</v>
      </c>
      <c r="AY14" s="124">
        <f t="shared" si="21"/>
        <v>0</v>
      </c>
      <c r="AZ14" s="124">
        <f t="shared" si="22"/>
        <v>1659.09375</v>
      </c>
      <c r="BA14" s="124">
        <f t="shared" si="23"/>
        <v>0</v>
      </c>
      <c r="BB14" s="124">
        <f t="shared" si="24"/>
        <v>4424.25</v>
      </c>
      <c r="BC14" s="124">
        <f t="shared" si="25"/>
        <v>0</v>
      </c>
      <c r="BD14" s="124">
        <f t="shared" si="26"/>
        <v>829.546875</v>
      </c>
      <c r="BE14" s="124">
        <f t="shared" si="27"/>
        <v>0</v>
      </c>
      <c r="BF14" s="124">
        <f t="shared" si="28"/>
        <v>0</v>
      </c>
      <c r="BG14" s="128">
        <v>3</v>
      </c>
      <c r="BH14" s="128">
        <v>9</v>
      </c>
      <c r="BI14" s="128">
        <v>3</v>
      </c>
      <c r="BJ14" s="73">
        <f t="shared" si="29"/>
        <v>52958.272499999999</v>
      </c>
      <c r="BK14" s="129"/>
      <c r="BL14" s="141"/>
      <c r="BM14" s="69"/>
      <c r="BN14" s="69"/>
      <c r="BO14" s="69"/>
      <c r="BP14" s="126" t="s">
        <v>148</v>
      </c>
      <c r="BQ14" s="131"/>
      <c r="BR14" s="131">
        <v>10618</v>
      </c>
      <c r="BS14" s="131"/>
      <c r="BT14" s="131">
        <v>3539</v>
      </c>
      <c r="BU14" s="131"/>
      <c r="BV14" s="131"/>
      <c r="BW14" s="124">
        <f t="shared" si="5"/>
        <v>0</v>
      </c>
      <c r="BX14" s="133">
        <f t="shared" si="30"/>
        <v>0</v>
      </c>
      <c r="BY14" s="131"/>
      <c r="BZ14" s="134"/>
      <c r="CA14" s="135">
        <f t="shared" si="31"/>
        <v>28244.412000000008</v>
      </c>
      <c r="CB14" s="73">
        <f t="shared" si="6"/>
        <v>503832.99000000011</v>
      </c>
    </row>
    <row r="15" spans="1:80" s="27" customFormat="1" ht="15" customHeight="1" x14ac:dyDescent="0.2">
      <c r="A15" s="126">
        <v>6</v>
      </c>
      <c r="B15" s="109" t="s">
        <v>67</v>
      </c>
      <c r="C15" s="120" t="s">
        <v>68</v>
      </c>
      <c r="D15" s="111" t="s">
        <v>2</v>
      </c>
      <c r="E15" s="111" t="s">
        <v>225</v>
      </c>
      <c r="F15" s="111" t="s">
        <v>69</v>
      </c>
      <c r="G15" s="111" t="s">
        <v>340</v>
      </c>
      <c r="H15" s="144" t="s">
        <v>58</v>
      </c>
      <c r="I15" s="113" t="s">
        <v>59</v>
      </c>
      <c r="J15" s="108">
        <v>5.41</v>
      </c>
      <c r="K15" s="115">
        <f t="shared" si="7"/>
        <v>191481.54</v>
      </c>
      <c r="L15" s="110"/>
      <c r="M15" s="110"/>
      <c r="N15" s="118">
        <v>24</v>
      </c>
      <c r="O15" s="119">
        <f t="shared" si="8"/>
        <v>114888.924</v>
      </c>
      <c r="P15" s="120"/>
      <c r="Q15" s="119">
        <f t="shared" si="9"/>
        <v>0</v>
      </c>
      <c r="R15" s="121"/>
      <c r="S15" s="119">
        <f t="shared" si="10"/>
        <v>0</v>
      </c>
      <c r="T15" s="122">
        <f t="shared" si="0"/>
        <v>24</v>
      </c>
      <c r="U15" s="122"/>
      <c r="V15" s="123"/>
      <c r="W15" s="123">
        <v>14</v>
      </c>
      <c r="X15" s="123">
        <v>10</v>
      </c>
      <c r="Y15" s="122"/>
      <c r="Z15" s="124">
        <f t="shared" si="11"/>
        <v>0</v>
      </c>
      <c r="AA15" s="124">
        <f t="shared" si="12"/>
        <v>167546.3475</v>
      </c>
      <c r="AB15" s="124">
        <f t="shared" si="13"/>
        <v>119675.96250000001</v>
      </c>
      <c r="AC15" s="123"/>
      <c r="AD15" s="123">
        <v>14</v>
      </c>
      <c r="AE15" s="123">
        <v>10</v>
      </c>
      <c r="AF15" s="125">
        <f t="shared" si="14"/>
        <v>0</v>
      </c>
      <c r="AG15" s="125">
        <f t="shared" si="15"/>
        <v>3096.9750000000004</v>
      </c>
      <c r="AH15" s="125">
        <f t="shared" si="16"/>
        <v>2212.125</v>
      </c>
      <c r="AI15" s="121"/>
      <c r="AJ15" s="121"/>
      <c r="AK15" s="121"/>
      <c r="AL15" s="108"/>
      <c r="AM15" s="121"/>
      <c r="AN15" s="121"/>
      <c r="AO15" s="121">
        <v>12</v>
      </c>
      <c r="AP15" s="121"/>
      <c r="AQ15" s="121"/>
      <c r="AR15" s="121"/>
      <c r="AS15" s="121">
        <v>8</v>
      </c>
      <c r="AT15" s="121"/>
      <c r="AU15" s="124">
        <f t="shared" si="17"/>
        <v>0</v>
      </c>
      <c r="AV15" s="124">
        <f t="shared" si="18"/>
        <v>0</v>
      </c>
      <c r="AW15" s="124">
        <f t="shared" si="19"/>
        <v>0</v>
      </c>
      <c r="AX15" s="124">
        <f t="shared" si="20"/>
        <v>0</v>
      </c>
      <c r="AY15" s="124">
        <f t="shared" si="21"/>
        <v>0</v>
      </c>
      <c r="AZ15" s="124">
        <f t="shared" si="22"/>
        <v>0</v>
      </c>
      <c r="BA15" s="124">
        <f t="shared" si="23"/>
        <v>5309.1</v>
      </c>
      <c r="BB15" s="124">
        <f t="shared" si="24"/>
        <v>0</v>
      </c>
      <c r="BC15" s="124">
        <f t="shared" si="25"/>
        <v>0</v>
      </c>
      <c r="BD15" s="124">
        <f t="shared" si="26"/>
        <v>0</v>
      </c>
      <c r="BE15" s="124">
        <f t="shared" si="27"/>
        <v>3539.4</v>
      </c>
      <c r="BF15" s="124">
        <f t="shared" si="28"/>
        <v>0</v>
      </c>
      <c r="BG15" s="128"/>
      <c r="BH15" s="128">
        <v>12</v>
      </c>
      <c r="BI15" s="128">
        <v>8</v>
      </c>
      <c r="BJ15" s="73">
        <f t="shared" si="29"/>
        <v>71805.577499999999</v>
      </c>
      <c r="BK15" s="129"/>
      <c r="BL15" s="141"/>
      <c r="BM15" s="69"/>
      <c r="BN15" s="69"/>
      <c r="BO15" s="69"/>
      <c r="BP15" s="126" t="s">
        <v>278</v>
      </c>
      <c r="BQ15" s="131"/>
      <c r="BR15" s="77"/>
      <c r="BS15" s="131">
        <v>10618</v>
      </c>
      <c r="BT15" s="131">
        <v>3539</v>
      </c>
      <c r="BU15" s="132">
        <v>36920</v>
      </c>
      <c r="BV15" s="131"/>
      <c r="BW15" s="119">
        <f t="shared" si="5"/>
        <v>0</v>
      </c>
      <c r="BX15" s="133">
        <f t="shared" si="30"/>
        <v>0</v>
      </c>
      <c r="BY15" s="131"/>
      <c r="BZ15" s="134"/>
      <c r="CA15" s="135">
        <f t="shared" si="31"/>
        <v>28722.231</v>
      </c>
      <c r="CB15" s="73">
        <f t="shared" si="6"/>
        <v>567873.64250000007</v>
      </c>
    </row>
    <row r="16" spans="1:80" s="27" customFormat="1" ht="15" customHeight="1" x14ac:dyDescent="0.2">
      <c r="A16" s="108">
        <v>7</v>
      </c>
      <c r="B16" s="136" t="s">
        <v>71</v>
      </c>
      <c r="C16" s="140" t="s">
        <v>191</v>
      </c>
      <c r="D16" s="137" t="s">
        <v>2</v>
      </c>
      <c r="E16" s="137" t="s">
        <v>226</v>
      </c>
      <c r="F16" s="137" t="s">
        <v>72</v>
      </c>
      <c r="G16" s="137" t="s">
        <v>339</v>
      </c>
      <c r="H16" s="66" t="s">
        <v>58</v>
      </c>
      <c r="I16" s="138" t="s">
        <v>59</v>
      </c>
      <c r="J16" s="126">
        <v>5.41</v>
      </c>
      <c r="K16" s="68">
        <f t="shared" si="7"/>
        <v>191481.54</v>
      </c>
      <c r="L16" s="69"/>
      <c r="M16" s="69"/>
      <c r="N16" s="122">
        <v>23</v>
      </c>
      <c r="O16" s="124">
        <f t="shared" si="8"/>
        <v>110101.8855</v>
      </c>
      <c r="P16" s="140"/>
      <c r="Q16" s="124">
        <f t="shared" si="9"/>
        <v>0</v>
      </c>
      <c r="R16" s="127"/>
      <c r="S16" s="124">
        <f t="shared" si="10"/>
        <v>0</v>
      </c>
      <c r="T16" s="122">
        <f t="shared" si="0"/>
        <v>23</v>
      </c>
      <c r="U16" s="122"/>
      <c r="V16" s="123">
        <v>5</v>
      </c>
      <c r="W16" s="123">
        <v>13</v>
      </c>
      <c r="X16" s="123">
        <v>5</v>
      </c>
      <c r="Y16" s="122"/>
      <c r="Z16" s="124">
        <f t="shared" si="11"/>
        <v>59837.981250000004</v>
      </c>
      <c r="AA16" s="124">
        <f t="shared" si="12"/>
        <v>155578.75125</v>
      </c>
      <c r="AB16" s="124">
        <f t="shared" si="13"/>
        <v>59837.981250000004</v>
      </c>
      <c r="AC16" s="123">
        <v>5</v>
      </c>
      <c r="AD16" s="123">
        <v>13</v>
      </c>
      <c r="AE16" s="123">
        <v>5</v>
      </c>
      <c r="AF16" s="125">
        <f t="shared" si="14"/>
        <v>1106.0625</v>
      </c>
      <c r="AG16" s="125">
        <f t="shared" si="15"/>
        <v>2875.7625000000003</v>
      </c>
      <c r="AH16" s="125">
        <f t="shared" si="16"/>
        <v>1106.0625</v>
      </c>
      <c r="AI16" s="121"/>
      <c r="AJ16" s="121">
        <v>5</v>
      </c>
      <c r="AK16" s="121"/>
      <c r="AL16" s="108"/>
      <c r="AM16" s="121"/>
      <c r="AN16" s="121">
        <v>3</v>
      </c>
      <c r="AO16" s="121"/>
      <c r="AP16" s="121">
        <v>6</v>
      </c>
      <c r="AQ16" s="121"/>
      <c r="AR16" s="121">
        <v>3</v>
      </c>
      <c r="AS16" s="121"/>
      <c r="AT16" s="121"/>
      <c r="AU16" s="124">
        <f t="shared" si="17"/>
        <v>0</v>
      </c>
      <c r="AV16" s="124">
        <f t="shared" si="18"/>
        <v>1382.578125</v>
      </c>
      <c r="AW16" s="124">
        <f t="shared" si="19"/>
        <v>0</v>
      </c>
      <c r="AX16" s="124">
        <f t="shared" si="20"/>
        <v>0</v>
      </c>
      <c r="AY16" s="124">
        <f t="shared" si="21"/>
        <v>0</v>
      </c>
      <c r="AZ16" s="124">
        <f t="shared" si="22"/>
        <v>829.546875</v>
      </c>
      <c r="BA16" s="124">
        <f t="shared" si="23"/>
        <v>0</v>
      </c>
      <c r="BB16" s="124">
        <f t="shared" si="24"/>
        <v>3318.1875</v>
      </c>
      <c r="BC16" s="124">
        <f t="shared" si="25"/>
        <v>0</v>
      </c>
      <c r="BD16" s="124">
        <f t="shared" si="26"/>
        <v>829.546875</v>
      </c>
      <c r="BE16" s="124">
        <f t="shared" si="27"/>
        <v>0</v>
      </c>
      <c r="BF16" s="124">
        <f t="shared" si="28"/>
        <v>0</v>
      </c>
      <c r="BG16" s="128">
        <v>5</v>
      </c>
      <c r="BH16" s="128">
        <v>9</v>
      </c>
      <c r="BI16" s="128">
        <v>4</v>
      </c>
      <c r="BJ16" s="73">
        <f t="shared" si="29"/>
        <v>64625.019749999999</v>
      </c>
      <c r="BK16" s="129"/>
      <c r="BL16" s="141"/>
      <c r="BM16" s="69"/>
      <c r="BN16" s="69"/>
      <c r="BO16" s="69"/>
      <c r="BP16" s="126" t="s">
        <v>279</v>
      </c>
      <c r="BQ16" s="131"/>
      <c r="BR16" s="131">
        <v>10618</v>
      </c>
      <c r="BS16" s="131"/>
      <c r="BT16" s="131">
        <v>3539</v>
      </c>
      <c r="BU16" s="131"/>
      <c r="BV16" s="131"/>
      <c r="BW16" s="124">
        <f t="shared" si="5"/>
        <v>0</v>
      </c>
      <c r="BX16" s="133">
        <f t="shared" si="30"/>
        <v>0</v>
      </c>
      <c r="BY16" s="131"/>
      <c r="BZ16" s="134"/>
      <c r="CA16" s="135">
        <f t="shared" si="31"/>
        <v>27525.471375000001</v>
      </c>
      <c r="CB16" s="73">
        <f t="shared" si="6"/>
        <v>503111.83725000004</v>
      </c>
    </row>
    <row r="17" spans="1:80" s="27" customFormat="1" ht="15" customHeight="1" x14ac:dyDescent="0.2">
      <c r="A17" s="126">
        <v>8</v>
      </c>
      <c r="B17" s="136" t="s">
        <v>257</v>
      </c>
      <c r="C17" s="140" t="s">
        <v>191</v>
      </c>
      <c r="D17" s="137" t="s">
        <v>2</v>
      </c>
      <c r="E17" s="137" t="s">
        <v>256</v>
      </c>
      <c r="F17" s="137" t="s">
        <v>72</v>
      </c>
      <c r="G17" s="137" t="s">
        <v>328</v>
      </c>
      <c r="H17" s="66" t="s">
        <v>58</v>
      </c>
      <c r="I17" s="138" t="s">
        <v>59</v>
      </c>
      <c r="J17" s="126">
        <v>5.41</v>
      </c>
      <c r="K17" s="68">
        <f t="shared" si="7"/>
        <v>191481.54</v>
      </c>
      <c r="L17" s="69"/>
      <c r="M17" s="69"/>
      <c r="N17" s="122">
        <v>16</v>
      </c>
      <c r="O17" s="124">
        <f t="shared" si="8"/>
        <v>76592.616000000009</v>
      </c>
      <c r="P17" s="140"/>
      <c r="Q17" s="124">
        <f t="shared" si="9"/>
        <v>0</v>
      </c>
      <c r="R17" s="127"/>
      <c r="S17" s="124">
        <f t="shared" si="10"/>
        <v>0</v>
      </c>
      <c r="T17" s="122">
        <f t="shared" si="0"/>
        <v>16</v>
      </c>
      <c r="U17" s="122"/>
      <c r="V17" s="122">
        <v>11</v>
      </c>
      <c r="W17" s="122">
        <v>3</v>
      </c>
      <c r="X17" s="122">
        <v>2</v>
      </c>
      <c r="Y17" s="122"/>
      <c r="Z17" s="124">
        <f t="shared" si="11"/>
        <v>131643.55875</v>
      </c>
      <c r="AA17" s="124">
        <f t="shared" si="12"/>
        <v>35902.78875</v>
      </c>
      <c r="AB17" s="124">
        <f t="shared" si="13"/>
        <v>23935.192500000001</v>
      </c>
      <c r="AC17" s="122">
        <v>11</v>
      </c>
      <c r="AD17" s="122">
        <v>3</v>
      </c>
      <c r="AE17" s="122">
        <v>2</v>
      </c>
      <c r="AF17" s="125">
        <f t="shared" si="14"/>
        <v>2433.3375000000001</v>
      </c>
      <c r="AG17" s="125">
        <f t="shared" si="15"/>
        <v>663.63750000000005</v>
      </c>
      <c r="AH17" s="125">
        <f t="shared" si="16"/>
        <v>442.42500000000001</v>
      </c>
      <c r="AI17" s="121"/>
      <c r="AJ17" s="121">
        <v>6</v>
      </c>
      <c r="AK17" s="121"/>
      <c r="AL17" s="108">
        <v>3</v>
      </c>
      <c r="AM17" s="121"/>
      <c r="AN17" s="121">
        <v>3</v>
      </c>
      <c r="AO17" s="121"/>
      <c r="AP17" s="121"/>
      <c r="AQ17" s="121"/>
      <c r="AR17" s="121"/>
      <c r="AS17" s="121"/>
      <c r="AT17" s="121"/>
      <c r="AU17" s="124">
        <f t="shared" si="17"/>
        <v>0</v>
      </c>
      <c r="AV17" s="124">
        <f t="shared" si="18"/>
        <v>1659.09375</v>
      </c>
      <c r="AW17" s="124">
        <f t="shared" si="19"/>
        <v>0</v>
      </c>
      <c r="AX17" s="124">
        <f t="shared" si="20"/>
        <v>1659.09375</v>
      </c>
      <c r="AY17" s="124">
        <f t="shared" si="21"/>
        <v>0</v>
      </c>
      <c r="AZ17" s="124">
        <f t="shared" si="22"/>
        <v>829.546875</v>
      </c>
      <c r="BA17" s="124">
        <f t="shared" si="23"/>
        <v>0</v>
      </c>
      <c r="BB17" s="124">
        <f t="shared" si="24"/>
        <v>0</v>
      </c>
      <c r="BC17" s="124">
        <f t="shared" si="25"/>
        <v>0</v>
      </c>
      <c r="BD17" s="124">
        <f t="shared" si="26"/>
        <v>0</v>
      </c>
      <c r="BE17" s="124">
        <f t="shared" si="27"/>
        <v>0</v>
      </c>
      <c r="BF17" s="124">
        <f t="shared" si="28"/>
        <v>0</v>
      </c>
      <c r="BG17" s="128">
        <v>9</v>
      </c>
      <c r="BH17" s="128">
        <v>3</v>
      </c>
      <c r="BI17" s="128">
        <v>1</v>
      </c>
      <c r="BJ17" s="73">
        <f t="shared" si="29"/>
        <v>46673.625374999996</v>
      </c>
      <c r="BK17" s="129"/>
      <c r="BL17" s="141"/>
      <c r="BM17" s="69"/>
      <c r="BN17" s="69"/>
      <c r="BO17" s="69"/>
      <c r="BP17" s="126" t="s">
        <v>124</v>
      </c>
      <c r="BQ17" s="131"/>
      <c r="BR17" s="131">
        <v>10618</v>
      </c>
      <c r="BS17" s="131"/>
      <c r="BT17" s="131"/>
      <c r="BU17" s="132">
        <v>36920</v>
      </c>
      <c r="BV17" s="131"/>
      <c r="BW17" s="124">
        <f t="shared" si="5"/>
        <v>0</v>
      </c>
      <c r="BX17" s="133">
        <f t="shared" si="30"/>
        <v>0</v>
      </c>
      <c r="BY17" s="131"/>
      <c r="BZ17" s="134"/>
      <c r="CA17" s="135">
        <f t="shared" si="31"/>
        <v>19148.154000000002</v>
      </c>
      <c r="CB17" s="73">
        <f t="shared" si="6"/>
        <v>389121.06975000002</v>
      </c>
    </row>
    <row r="18" spans="1:80" s="27" customFormat="1" ht="15" customHeight="1" x14ac:dyDescent="0.2">
      <c r="A18" s="108">
        <v>9</v>
      </c>
      <c r="B18" s="136" t="s">
        <v>76</v>
      </c>
      <c r="C18" s="140" t="s">
        <v>77</v>
      </c>
      <c r="D18" s="137" t="s">
        <v>2</v>
      </c>
      <c r="E18" s="137" t="s">
        <v>227</v>
      </c>
      <c r="F18" s="137" t="s">
        <v>62</v>
      </c>
      <c r="G18" s="137" t="s">
        <v>329</v>
      </c>
      <c r="H18" s="66" t="s">
        <v>58</v>
      </c>
      <c r="I18" s="138" t="s">
        <v>59</v>
      </c>
      <c r="J18" s="139">
        <v>5.41</v>
      </c>
      <c r="K18" s="68">
        <f t="shared" si="7"/>
        <v>191481.54</v>
      </c>
      <c r="L18" s="69"/>
      <c r="M18" s="69"/>
      <c r="N18" s="122">
        <v>22</v>
      </c>
      <c r="O18" s="124">
        <f t="shared" si="8"/>
        <v>105314.84700000001</v>
      </c>
      <c r="P18" s="140"/>
      <c r="Q18" s="124">
        <f t="shared" si="9"/>
        <v>0</v>
      </c>
      <c r="R18" s="127"/>
      <c r="S18" s="124">
        <f t="shared" si="10"/>
        <v>0</v>
      </c>
      <c r="T18" s="122">
        <f t="shared" si="0"/>
        <v>22</v>
      </c>
      <c r="U18" s="122"/>
      <c r="V18" s="122">
        <v>22</v>
      </c>
      <c r="W18" s="122"/>
      <c r="X18" s="122"/>
      <c r="Y18" s="122"/>
      <c r="Z18" s="124">
        <f t="shared" si="11"/>
        <v>263287.11749999999</v>
      </c>
      <c r="AA18" s="124">
        <f t="shared" si="12"/>
        <v>0</v>
      </c>
      <c r="AB18" s="124">
        <f t="shared" si="13"/>
        <v>0</v>
      </c>
      <c r="AC18" s="122">
        <v>22</v>
      </c>
      <c r="AD18" s="122"/>
      <c r="AE18" s="122"/>
      <c r="AF18" s="125">
        <f t="shared" si="14"/>
        <v>4866.6750000000002</v>
      </c>
      <c r="AG18" s="125">
        <f t="shared" si="15"/>
        <v>0</v>
      </c>
      <c r="AH18" s="125">
        <f t="shared" si="16"/>
        <v>0</v>
      </c>
      <c r="AI18" s="121"/>
      <c r="AJ18" s="121"/>
      <c r="AK18" s="121">
        <v>12</v>
      </c>
      <c r="AL18" s="108"/>
      <c r="AM18" s="121"/>
      <c r="AN18" s="121"/>
      <c r="AO18" s="121"/>
      <c r="AP18" s="121"/>
      <c r="AQ18" s="121"/>
      <c r="AR18" s="121"/>
      <c r="AS18" s="121"/>
      <c r="AT18" s="121"/>
      <c r="AU18" s="124">
        <f t="shared" si="17"/>
        <v>0</v>
      </c>
      <c r="AV18" s="124">
        <f t="shared" si="18"/>
        <v>0</v>
      </c>
      <c r="AW18" s="124">
        <f t="shared" si="19"/>
        <v>5309.1</v>
      </c>
      <c r="AX18" s="124">
        <f t="shared" si="20"/>
        <v>0</v>
      </c>
      <c r="AY18" s="124">
        <f t="shared" si="21"/>
        <v>0</v>
      </c>
      <c r="AZ18" s="124">
        <f t="shared" si="22"/>
        <v>0</v>
      </c>
      <c r="BA18" s="124">
        <f t="shared" si="23"/>
        <v>0</v>
      </c>
      <c r="BB18" s="124">
        <f t="shared" si="24"/>
        <v>0</v>
      </c>
      <c r="BC18" s="124">
        <f t="shared" si="25"/>
        <v>0</v>
      </c>
      <c r="BD18" s="124">
        <f t="shared" si="26"/>
        <v>0</v>
      </c>
      <c r="BE18" s="124">
        <f t="shared" si="27"/>
        <v>0</v>
      </c>
      <c r="BF18" s="124">
        <f t="shared" si="28"/>
        <v>0</v>
      </c>
      <c r="BG18" s="128">
        <v>18</v>
      </c>
      <c r="BH18" s="128"/>
      <c r="BI18" s="128"/>
      <c r="BJ18" s="73">
        <f t="shared" si="29"/>
        <v>64625.019749999999</v>
      </c>
      <c r="BK18" s="129"/>
      <c r="BL18" s="130"/>
      <c r="BM18" s="69"/>
      <c r="BN18" s="69"/>
      <c r="BO18" s="69"/>
      <c r="BP18" s="126" t="s">
        <v>313</v>
      </c>
      <c r="BQ18" s="131">
        <v>8849</v>
      </c>
      <c r="BR18" s="131"/>
      <c r="BS18" s="131"/>
      <c r="BT18" s="131">
        <v>3539</v>
      </c>
      <c r="BU18" s="131"/>
      <c r="BV18" s="131"/>
      <c r="BW18" s="124">
        <f t="shared" si="5"/>
        <v>0</v>
      </c>
      <c r="BX18" s="133">
        <f t="shared" si="30"/>
        <v>0</v>
      </c>
      <c r="BY18" s="131"/>
      <c r="BZ18" s="134"/>
      <c r="CA18" s="135">
        <f t="shared" si="31"/>
        <v>26328.711750000002</v>
      </c>
      <c r="CB18" s="73">
        <f t="shared" si="6"/>
        <v>482119.47099999996</v>
      </c>
    </row>
    <row r="19" spans="1:80" s="27" customFormat="1" ht="15" customHeight="1" x14ac:dyDescent="0.2">
      <c r="A19" s="126">
        <v>10</v>
      </c>
      <c r="B19" s="136" t="s">
        <v>79</v>
      </c>
      <c r="C19" s="137" t="s">
        <v>80</v>
      </c>
      <c r="D19" s="137" t="s">
        <v>2</v>
      </c>
      <c r="E19" s="137" t="s">
        <v>202</v>
      </c>
      <c r="F19" s="137" t="s">
        <v>81</v>
      </c>
      <c r="G19" s="137" t="s">
        <v>336</v>
      </c>
      <c r="H19" s="66" t="s">
        <v>58</v>
      </c>
      <c r="I19" s="138" t="s">
        <v>59</v>
      </c>
      <c r="J19" s="139">
        <v>5.41</v>
      </c>
      <c r="K19" s="68">
        <f t="shared" si="7"/>
        <v>191481.54</v>
      </c>
      <c r="L19" s="69"/>
      <c r="M19" s="69"/>
      <c r="N19" s="122">
        <v>23</v>
      </c>
      <c r="O19" s="124">
        <f t="shared" si="8"/>
        <v>110101.8855</v>
      </c>
      <c r="P19" s="140"/>
      <c r="Q19" s="124">
        <f t="shared" si="9"/>
        <v>0</v>
      </c>
      <c r="R19" s="127"/>
      <c r="S19" s="124">
        <f t="shared" si="10"/>
        <v>0</v>
      </c>
      <c r="T19" s="122">
        <f t="shared" si="0"/>
        <v>23</v>
      </c>
      <c r="U19" s="122"/>
      <c r="V19" s="122"/>
      <c r="W19" s="122">
        <v>23</v>
      </c>
      <c r="X19" s="122"/>
      <c r="Y19" s="122"/>
      <c r="Z19" s="124">
        <f t="shared" si="11"/>
        <v>0</v>
      </c>
      <c r="AA19" s="124">
        <f t="shared" si="12"/>
        <v>275254.71375</v>
      </c>
      <c r="AB19" s="124">
        <f t="shared" si="13"/>
        <v>0</v>
      </c>
      <c r="AC19" s="122"/>
      <c r="AD19" s="122">
        <v>23</v>
      </c>
      <c r="AE19" s="122"/>
      <c r="AF19" s="125">
        <f t="shared" si="14"/>
        <v>0</v>
      </c>
      <c r="AG19" s="125">
        <f t="shared" si="15"/>
        <v>5087.8875000000007</v>
      </c>
      <c r="AH19" s="125">
        <f t="shared" si="16"/>
        <v>0</v>
      </c>
      <c r="AI19" s="121"/>
      <c r="AJ19" s="121"/>
      <c r="AK19" s="121"/>
      <c r="AL19" s="108"/>
      <c r="AM19" s="121"/>
      <c r="AN19" s="121"/>
      <c r="AO19" s="121"/>
      <c r="AP19" s="121"/>
      <c r="AQ19" s="121"/>
      <c r="AR19" s="121"/>
      <c r="AS19" s="121"/>
      <c r="AT19" s="121"/>
      <c r="AU19" s="124">
        <f t="shared" si="17"/>
        <v>0</v>
      </c>
      <c r="AV19" s="124">
        <f t="shared" si="18"/>
        <v>0</v>
      </c>
      <c r="AW19" s="124">
        <f t="shared" si="19"/>
        <v>0</v>
      </c>
      <c r="AX19" s="124">
        <f t="shared" si="20"/>
        <v>0</v>
      </c>
      <c r="AY19" s="124">
        <f t="shared" si="21"/>
        <v>0</v>
      </c>
      <c r="AZ19" s="124">
        <f t="shared" si="22"/>
        <v>0</v>
      </c>
      <c r="BA19" s="124">
        <f t="shared" si="23"/>
        <v>0</v>
      </c>
      <c r="BB19" s="124">
        <f t="shared" si="24"/>
        <v>0</v>
      </c>
      <c r="BC19" s="124">
        <f t="shared" si="25"/>
        <v>0</v>
      </c>
      <c r="BD19" s="124">
        <f t="shared" si="26"/>
        <v>0</v>
      </c>
      <c r="BE19" s="124">
        <f t="shared" si="27"/>
        <v>0</v>
      </c>
      <c r="BF19" s="124">
        <f t="shared" si="28"/>
        <v>0</v>
      </c>
      <c r="BG19" s="128"/>
      <c r="BH19" s="128">
        <v>22</v>
      </c>
      <c r="BI19" s="128"/>
      <c r="BJ19" s="73">
        <f t="shared" si="29"/>
        <v>78986.135249999992</v>
      </c>
      <c r="BK19" s="129"/>
      <c r="BL19" s="141"/>
      <c r="BM19" s="69"/>
      <c r="BN19" s="69"/>
      <c r="BO19" s="69"/>
      <c r="BP19" s="126" t="s">
        <v>197</v>
      </c>
      <c r="BQ19" s="131"/>
      <c r="BR19" s="131">
        <v>10618</v>
      </c>
      <c r="BS19" s="131"/>
      <c r="BT19" s="131">
        <v>3539</v>
      </c>
      <c r="BU19" s="131"/>
      <c r="BV19" s="131"/>
      <c r="BW19" s="124">
        <f t="shared" si="5"/>
        <v>0</v>
      </c>
      <c r="BX19" s="133">
        <f t="shared" si="30"/>
        <v>0</v>
      </c>
      <c r="BY19" s="131"/>
      <c r="BZ19" s="134"/>
      <c r="CA19" s="135">
        <f t="shared" si="31"/>
        <v>27525.471375000001</v>
      </c>
      <c r="CB19" s="73">
        <f t="shared" si="6"/>
        <v>511113.093375</v>
      </c>
    </row>
    <row r="20" spans="1:80" s="27" customFormat="1" ht="15" customHeight="1" x14ac:dyDescent="0.2">
      <c r="A20" s="108">
        <v>11</v>
      </c>
      <c r="B20" s="136" t="s">
        <v>82</v>
      </c>
      <c r="C20" s="140" t="s">
        <v>191</v>
      </c>
      <c r="D20" s="137" t="s">
        <v>2</v>
      </c>
      <c r="E20" s="137" t="s">
        <v>228</v>
      </c>
      <c r="F20" s="137" t="s">
        <v>83</v>
      </c>
      <c r="G20" s="137" t="s">
        <v>339</v>
      </c>
      <c r="H20" s="66" t="s">
        <v>58</v>
      </c>
      <c r="I20" s="138" t="s">
        <v>59</v>
      </c>
      <c r="J20" s="126">
        <v>5.41</v>
      </c>
      <c r="K20" s="68">
        <f t="shared" si="7"/>
        <v>191481.54</v>
      </c>
      <c r="L20" s="69"/>
      <c r="M20" s="69"/>
      <c r="N20" s="122">
        <v>23</v>
      </c>
      <c r="O20" s="124">
        <f t="shared" si="8"/>
        <v>110101.8855</v>
      </c>
      <c r="P20" s="140"/>
      <c r="Q20" s="124">
        <f t="shared" si="9"/>
        <v>0</v>
      </c>
      <c r="R20" s="127"/>
      <c r="S20" s="124">
        <f t="shared" si="10"/>
        <v>0</v>
      </c>
      <c r="T20" s="122">
        <f t="shared" si="0"/>
        <v>23</v>
      </c>
      <c r="U20" s="122"/>
      <c r="V20" s="122"/>
      <c r="W20" s="122">
        <v>11</v>
      </c>
      <c r="X20" s="122">
        <v>12</v>
      </c>
      <c r="Y20" s="122"/>
      <c r="Z20" s="124">
        <f t="shared" si="11"/>
        <v>0</v>
      </c>
      <c r="AA20" s="124">
        <f t="shared" si="12"/>
        <v>131643.55875</v>
      </c>
      <c r="AB20" s="124">
        <f t="shared" si="13"/>
        <v>143611.155</v>
      </c>
      <c r="AC20" s="122"/>
      <c r="AD20" s="122">
        <v>11</v>
      </c>
      <c r="AE20" s="122">
        <v>12</v>
      </c>
      <c r="AF20" s="125">
        <f t="shared" si="14"/>
        <v>0</v>
      </c>
      <c r="AG20" s="125">
        <f t="shared" si="15"/>
        <v>2433.3375000000001</v>
      </c>
      <c r="AH20" s="125">
        <f t="shared" si="16"/>
        <v>2654.55</v>
      </c>
      <c r="AI20" s="121"/>
      <c r="AJ20" s="121"/>
      <c r="AK20" s="121"/>
      <c r="AL20" s="108"/>
      <c r="AM20" s="121"/>
      <c r="AN20" s="121"/>
      <c r="AO20" s="121"/>
      <c r="AP20" s="121">
        <v>8</v>
      </c>
      <c r="AQ20" s="121"/>
      <c r="AR20" s="121"/>
      <c r="AS20" s="121"/>
      <c r="AT20" s="121">
        <v>8</v>
      </c>
      <c r="AU20" s="124">
        <f t="shared" si="17"/>
        <v>0</v>
      </c>
      <c r="AV20" s="124">
        <f t="shared" si="18"/>
        <v>0</v>
      </c>
      <c r="AW20" s="124">
        <f t="shared" si="19"/>
        <v>0</v>
      </c>
      <c r="AX20" s="124">
        <f t="shared" si="20"/>
        <v>0</v>
      </c>
      <c r="AY20" s="124">
        <f t="shared" si="21"/>
        <v>0</v>
      </c>
      <c r="AZ20" s="124">
        <f t="shared" si="22"/>
        <v>0</v>
      </c>
      <c r="BA20" s="124">
        <f t="shared" si="23"/>
        <v>0</v>
      </c>
      <c r="BB20" s="124">
        <f t="shared" si="24"/>
        <v>4424.25</v>
      </c>
      <c r="BC20" s="124">
        <f t="shared" si="25"/>
        <v>0</v>
      </c>
      <c r="BD20" s="124">
        <f t="shared" si="26"/>
        <v>0</v>
      </c>
      <c r="BE20" s="124">
        <f t="shared" si="27"/>
        <v>0</v>
      </c>
      <c r="BF20" s="124">
        <f t="shared" si="28"/>
        <v>4424.25</v>
      </c>
      <c r="BG20" s="128"/>
      <c r="BH20" s="128">
        <v>8</v>
      </c>
      <c r="BI20" s="128">
        <v>10</v>
      </c>
      <c r="BJ20" s="73">
        <f t="shared" si="29"/>
        <v>64625.019749999999</v>
      </c>
      <c r="BK20" s="129"/>
      <c r="BL20" s="141"/>
      <c r="BM20" s="69"/>
      <c r="BN20" s="69"/>
      <c r="BO20" s="69"/>
      <c r="BP20" s="126"/>
      <c r="BQ20" s="131"/>
      <c r="BR20" s="131"/>
      <c r="BS20" s="131"/>
      <c r="BT20" s="131"/>
      <c r="BU20" s="131"/>
      <c r="BV20" s="131"/>
      <c r="BW20" s="124">
        <f t="shared" si="5"/>
        <v>0</v>
      </c>
      <c r="BX20" s="133">
        <f t="shared" si="30"/>
        <v>0</v>
      </c>
      <c r="BY20" s="131"/>
      <c r="BZ20" s="134"/>
      <c r="CA20" s="135">
        <f t="shared" si="31"/>
        <v>27525.471375000001</v>
      </c>
      <c r="CB20" s="73">
        <f t="shared" si="6"/>
        <v>491443.47787499998</v>
      </c>
    </row>
    <row r="21" spans="1:80" s="27" customFormat="1" ht="15" customHeight="1" x14ac:dyDescent="0.2">
      <c r="A21" s="126">
        <v>12</v>
      </c>
      <c r="B21" s="109" t="s">
        <v>84</v>
      </c>
      <c r="C21" s="120" t="s">
        <v>85</v>
      </c>
      <c r="D21" s="111" t="s">
        <v>2</v>
      </c>
      <c r="E21" s="111" t="s">
        <v>229</v>
      </c>
      <c r="F21" s="111" t="s">
        <v>86</v>
      </c>
      <c r="G21" s="111" t="s">
        <v>341</v>
      </c>
      <c r="H21" s="144" t="s">
        <v>58</v>
      </c>
      <c r="I21" s="113" t="s">
        <v>59</v>
      </c>
      <c r="J21" s="108">
        <v>5.41</v>
      </c>
      <c r="K21" s="115">
        <f t="shared" si="7"/>
        <v>191481.54</v>
      </c>
      <c r="L21" s="110"/>
      <c r="M21" s="110"/>
      <c r="N21" s="118">
        <v>24</v>
      </c>
      <c r="O21" s="119">
        <f t="shared" si="8"/>
        <v>114888.924</v>
      </c>
      <c r="P21" s="120"/>
      <c r="Q21" s="119">
        <f t="shared" si="9"/>
        <v>0</v>
      </c>
      <c r="R21" s="121"/>
      <c r="S21" s="119">
        <f t="shared" si="10"/>
        <v>0</v>
      </c>
      <c r="T21" s="122">
        <f t="shared" si="0"/>
        <v>24</v>
      </c>
      <c r="U21" s="122"/>
      <c r="V21" s="122"/>
      <c r="W21" s="122">
        <v>16</v>
      </c>
      <c r="X21" s="122">
        <v>8</v>
      </c>
      <c r="Y21" s="122"/>
      <c r="Z21" s="124">
        <f t="shared" si="11"/>
        <v>0</v>
      </c>
      <c r="AA21" s="124">
        <f t="shared" si="12"/>
        <v>191481.54</v>
      </c>
      <c r="AB21" s="124">
        <f t="shared" si="13"/>
        <v>95740.77</v>
      </c>
      <c r="AC21" s="122"/>
      <c r="AD21" s="122">
        <v>16</v>
      </c>
      <c r="AE21" s="122">
        <v>8</v>
      </c>
      <c r="AF21" s="125">
        <f t="shared" si="14"/>
        <v>0</v>
      </c>
      <c r="AG21" s="125">
        <f t="shared" si="15"/>
        <v>3539.4</v>
      </c>
      <c r="AH21" s="125">
        <f t="shared" si="16"/>
        <v>1769.7</v>
      </c>
      <c r="AI21" s="121"/>
      <c r="AJ21" s="121"/>
      <c r="AK21" s="121"/>
      <c r="AL21" s="108"/>
      <c r="AM21" s="121"/>
      <c r="AN21" s="121"/>
      <c r="AO21" s="121"/>
      <c r="AP21" s="121">
        <v>16</v>
      </c>
      <c r="AQ21" s="121"/>
      <c r="AR21" s="121"/>
      <c r="AS21" s="121"/>
      <c r="AT21" s="121">
        <v>8</v>
      </c>
      <c r="AU21" s="124">
        <f t="shared" si="17"/>
        <v>0</v>
      </c>
      <c r="AV21" s="124">
        <f t="shared" si="18"/>
        <v>0</v>
      </c>
      <c r="AW21" s="124">
        <f t="shared" si="19"/>
        <v>0</v>
      </c>
      <c r="AX21" s="124">
        <f t="shared" si="20"/>
        <v>0</v>
      </c>
      <c r="AY21" s="124">
        <f t="shared" si="21"/>
        <v>0</v>
      </c>
      <c r="AZ21" s="124">
        <f t="shared" si="22"/>
        <v>0</v>
      </c>
      <c r="BA21" s="124">
        <f t="shared" si="23"/>
        <v>0</v>
      </c>
      <c r="BB21" s="124">
        <f t="shared" si="24"/>
        <v>8848.5</v>
      </c>
      <c r="BC21" s="124">
        <f t="shared" si="25"/>
        <v>0</v>
      </c>
      <c r="BD21" s="124">
        <f t="shared" si="26"/>
        <v>0</v>
      </c>
      <c r="BE21" s="124">
        <f t="shared" si="27"/>
        <v>0</v>
      </c>
      <c r="BF21" s="124">
        <f t="shared" si="28"/>
        <v>4424.25</v>
      </c>
      <c r="BG21" s="128"/>
      <c r="BH21" s="128">
        <v>16</v>
      </c>
      <c r="BI21" s="128">
        <v>8</v>
      </c>
      <c r="BJ21" s="73">
        <f t="shared" si="29"/>
        <v>86166.692999999999</v>
      </c>
      <c r="BK21" s="129"/>
      <c r="BL21" s="130"/>
      <c r="BM21" s="69"/>
      <c r="BN21" s="69"/>
      <c r="BO21" s="69"/>
      <c r="BP21" s="126" t="s">
        <v>316</v>
      </c>
      <c r="BQ21" s="131"/>
      <c r="BR21" s="131">
        <v>21236</v>
      </c>
      <c r="BS21" s="131"/>
      <c r="BT21" s="131"/>
      <c r="BU21" s="131"/>
      <c r="BV21" s="131"/>
      <c r="BW21" s="119">
        <f t="shared" si="5"/>
        <v>0</v>
      </c>
      <c r="BX21" s="133">
        <f t="shared" si="30"/>
        <v>0</v>
      </c>
      <c r="BY21" s="131"/>
      <c r="BZ21" s="134"/>
      <c r="CA21" s="135">
        <f t="shared" si="31"/>
        <v>28722.231</v>
      </c>
      <c r="CB21" s="73">
        <f t="shared" si="6"/>
        <v>556818.00800000003</v>
      </c>
    </row>
    <row r="22" spans="1:80" s="27" customFormat="1" ht="15" customHeight="1" x14ac:dyDescent="0.2">
      <c r="A22" s="108">
        <v>13</v>
      </c>
      <c r="B22" s="109" t="s">
        <v>87</v>
      </c>
      <c r="C22" s="145" t="s">
        <v>88</v>
      </c>
      <c r="D22" s="111" t="s">
        <v>2</v>
      </c>
      <c r="E22" s="111" t="s">
        <v>230</v>
      </c>
      <c r="F22" s="111" t="s">
        <v>89</v>
      </c>
      <c r="G22" s="111" t="s">
        <v>341</v>
      </c>
      <c r="H22" s="144" t="s">
        <v>58</v>
      </c>
      <c r="I22" s="113" t="s">
        <v>59</v>
      </c>
      <c r="J22" s="146">
        <v>5.41</v>
      </c>
      <c r="K22" s="115">
        <f t="shared" si="7"/>
        <v>191481.54</v>
      </c>
      <c r="L22" s="110"/>
      <c r="M22" s="110"/>
      <c r="N22" s="118">
        <v>8</v>
      </c>
      <c r="O22" s="119">
        <f t="shared" si="8"/>
        <v>38296.308000000005</v>
      </c>
      <c r="P22" s="120"/>
      <c r="Q22" s="119">
        <f t="shared" si="9"/>
        <v>0</v>
      </c>
      <c r="R22" s="121"/>
      <c r="S22" s="119">
        <f t="shared" si="10"/>
        <v>0</v>
      </c>
      <c r="T22" s="122">
        <f t="shared" si="0"/>
        <v>8</v>
      </c>
      <c r="U22" s="122"/>
      <c r="V22" s="122"/>
      <c r="W22" s="122">
        <v>3</v>
      </c>
      <c r="X22" s="122">
        <v>5</v>
      </c>
      <c r="Y22" s="122"/>
      <c r="Z22" s="124">
        <f t="shared" si="11"/>
        <v>0</v>
      </c>
      <c r="AA22" s="124">
        <f t="shared" si="12"/>
        <v>35902.78875</v>
      </c>
      <c r="AB22" s="124">
        <f t="shared" si="13"/>
        <v>59837.981250000004</v>
      </c>
      <c r="AC22" s="122"/>
      <c r="AD22" s="122">
        <v>3</v>
      </c>
      <c r="AE22" s="122">
        <v>5</v>
      </c>
      <c r="AF22" s="125">
        <f t="shared" si="14"/>
        <v>0</v>
      </c>
      <c r="AG22" s="125">
        <f t="shared" si="15"/>
        <v>663.63750000000005</v>
      </c>
      <c r="AH22" s="125">
        <f t="shared" si="16"/>
        <v>1106.0625</v>
      </c>
      <c r="AI22" s="121"/>
      <c r="AJ22" s="121"/>
      <c r="AK22" s="121"/>
      <c r="AL22" s="108"/>
      <c r="AM22" s="121"/>
      <c r="AN22" s="121"/>
      <c r="AO22" s="121"/>
      <c r="AP22" s="121">
        <v>3</v>
      </c>
      <c r="AQ22" s="121"/>
      <c r="AR22" s="121">
        <v>2</v>
      </c>
      <c r="AS22" s="121"/>
      <c r="AT22" s="121">
        <v>2</v>
      </c>
      <c r="AU22" s="124">
        <f t="shared" si="17"/>
        <v>0</v>
      </c>
      <c r="AV22" s="124">
        <f t="shared" si="18"/>
        <v>0</v>
      </c>
      <c r="AW22" s="124">
        <f t="shared" si="19"/>
        <v>0</v>
      </c>
      <c r="AX22" s="124">
        <f t="shared" si="20"/>
        <v>0</v>
      </c>
      <c r="AY22" s="124">
        <f t="shared" si="21"/>
        <v>0</v>
      </c>
      <c r="AZ22" s="124">
        <f t="shared" si="22"/>
        <v>0</v>
      </c>
      <c r="BA22" s="124">
        <f t="shared" si="23"/>
        <v>0</v>
      </c>
      <c r="BB22" s="124">
        <f t="shared" si="24"/>
        <v>1659.09375</v>
      </c>
      <c r="BC22" s="124">
        <f t="shared" si="25"/>
        <v>0</v>
      </c>
      <c r="BD22" s="124">
        <f t="shared" si="26"/>
        <v>553.03125</v>
      </c>
      <c r="BE22" s="124">
        <f t="shared" si="27"/>
        <v>0</v>
      </c>
      <c r="BF22" s="124">
        <f t="shared" si="28"/>
        <v>1106.0625</v>
      </c>
      <c r="BG22" s="128"/>
      <c r="BH22" s="128">
        <v>3</v>
      </c>
      <c r="BI22" s="128">
        <v>4</v>
      </c>
      <c r="BJ22" s="73">
        <f t="shared" si="29"/>
        <v>25131.952125</v>
      </c>
      <c r="BK22" s="129"/>
      <c r="BL22" s="141"/>
      <c r="BM22" s="69"/>
      <c r="BN22" s="69"/>
      <c r="BO22" s="69"/>
      <c r="BP22" s="126"/>
      <c r="BQ22" s="131"/>
      <c r="BR22" s="131"/>
      <c r="BS22" s="131"/>
      <c r="BT22" s="131"/>
      <c r="BU22" s="131"/>
      <c r="BV22" s="131"/>
      <c r="BW22" s="119">
        <f t="shared" si="5"/>
        <v>0</v>
      </c>
      <c r="BX22" s="133">
        <f t="shared" si="30"/>
        <v>0</v>
      </c>
      <c r="BY22" s="131"/>
      <c r="BZ22" s="134"/>
      <c r="CA22" s="135">
        <f t="shared" si="31"/>
        <v>9574.0770000000011</v>
      </c>
      <c r="CB22" s="73">
        <f t="shared" si="6"/>
        <v>173830.99462500002</v>
      </c>
    </row>
    <row r="23" spans="1:80" s="28" customFormat="1" ht="15" customHeight="1" x14ac:dyDescent="0.2">
      <c r="A23" s="126">
        <v>14</v>
      </c>
      <c r="B23" s="109" t="s">
        <v>90</v>
      </c>
      <c r="C23" s="120" t="s">
        <v>85</v>
      </c>
      <c r="D23" s="111" t="s">
        <v>2</v>
      </c>
      <c r="E23" s="111" t="s">
        <v>231</v>
      </c>
      <c r="F23" s="111" t="s">
        <v>198</v>
      </c>
      <c r="G23" s="111" t="s">
        <v>341</v>
      </c>
      <c r="H23" s="144" t="s">
        <v>58</v>
      </c>
      <c r="I23" s="113" t="s">
        <v>59</v>
      </c>
      <c r="J23" s="114">
        <v>5.41</v>
      </c>
      <c r="K23" s="115">
        <f t="shared" si="7"/>
        <v>191481.54</v>
      </c>
      <c r="L23" s="110"/>
      <c r="M23" s="110"/>
      <c r="N23" s="118">
        <v>22</v>
      </c>
      <c r="O23" s="119">
        <f t="shared" si="8"/>
        <v>105314.84700000001</v>
      </c>
      <c r="P23" s="120"/>
      <c r="Q23" s="119">
        <f t="shared" si="9"/>
        <v>0</v>
      </c>
      <c r="R23" s="121"/>
      <c r="S23" s="119">
        <f t="shared" si="10"/>
        <v>0</v>
      </c>
      <c r="T23" s="122">
        <f t="shared" si="0"/>
        <v>22</v>
      </c>
      <c r="U23" s="122"/>
      <c r="V23" s="122">
        <v>4</v>
      </c>
      <c r="W23" s="122">
        <v>16</v>
      </c>
      <c r="X23" s="122">
        <v>2</v>
      </c>
      <c r="Y23" s="122"/>
      <c r="Z23" s="124">
        <f t="shared" si="11"/>
        <v>47870.385000000002</v>
      </c>
      <c r="AA23" s="124">
        <f t="shared" si="12"/>
        <v>191481.54</v>
      </c>
      <c r="AB23" s="124">
        <f t="shared" si="13"/>
        <v>23935.192500000001</v>
      </c>
      <c r="AC23" s="122">
        <v>4</v>
      </c>
      <c r="AD23" s="122">
        <v>16</v>
      </c>
      <c r="AE23" s="122">
        <v>2</v>
      </c>
      <c r="AF23" s="125">
        <f t="shared" si="14"/>
        <v>884.85</v>
      </c>
      <c r="AG23" s="125">
        <f t="shared" si="15"/>
        <v>3539.4</v>
      </c>
      <c r="AH23" s="125">
        <f t="shared" si="16"/>
        <v>442.42500000000001</v>
      </c>
      <c r="AI23" s="121"/>
      <c r="AJ23" s="121">
        <v>4</v>
      </c>
      <c r="AK23" s="121"/>
      <c r="AL23" s="108"/>
      <c r="AM23" s="121"/>
      <c r="AN23" s="121">
        <v>6</v>
      </c>
      <c r="AO23" s="121"/>
      <c r="AP23" s="121">
        <v>9</v>
      </c>
      <c r="AQ23" s="121"/>
      <c r="AR23" s="121">
        <v>2</v>
      </c>
      <c r="AS23" s="121"/>
      <c r="AT23" s="121"/>
      <c r="AU23" s="124">
        <f t="shared" si="17"/>
        <v>0</v>
      </c>
      <c r="AV23" s="124">
        <f t="shared" si="18"/>
        <v>1106.0625</v>
      </c>
      <c r="AW23" s="124">
        <f t="shared" si="19"/>
        <v>0</v>
      </c>
      <c r="AX23" s="124">
        <f t="shared" si="20"/>
        <v>0</v>
      </c>
      <c r="AY23" s="124">
        <f t="shared" si="21"/>
        <v>0</v>
      </c>
      <c r="AZ23" s="124">
        <f t="shared" si="22"/>
        <v>1659.09375</v>
      </c>
      <c r="BA23" s="124">
        <f t="shared" si="23"/>
        <v>0</v>
      </c>
      <c r="BB23" s="124">
        <f t="shared" si="24"/>
        <v>4977.28125</v>
      </c>
      <c r="BC23" s="124">
        <f t="shared" si="25"/>
        <v>0</v>
      </c>
      <c r="BD23" s="124">
        <f t="shared" si="26"/>
        <v>553.03125</v>
      </c>
      <c r="BE23" s="124">
        <f t="shared" si="27"/>
        <v>0</v>
      </c>
      <c r="BF23" s="124">
        <f t="shared" si="28"/>
        <v>0</v>
      </c>
      <c r="BG23" s="128">
        <v>4</v>
      </c>
      <c r="BH23" s="128">
        <v>15</v>
      </c>
      <c r="BI23" s="128">
        <v>2</v>
      </c>
      <c r="BJ23" s="73">
        <f t="shared" si="29"/>
        <v>75395.856375000003</v>
      </c>
      <c r="BK23" s="147"/>
      <c r="BL23" s="148"/>
      <c r="BM23" s="110"/>
      <c r="BN23" s="110"/>
      <c r="BO23" s="110"/>
      <c r="BP23" s="108" t="s">
        <v>199</v>
      </c>
      <c r="BQ23" s="149"/>
      <c r="BR23" s="149">
        <v>10618</v>
      </c>
      <c r="BS23" s="149"/>
      <c r="BT23" s="149">
        <v>3539</v>
      </c>
      <c r="BU23" s="131"/>
      <c r="BV23" s="149"/>
      <c r="BW23" s="119">
        <f t="shared" si="5"/>
        <v>0</v>
      </c>
      <c r="BX23" s="133">
        <f t="shared" si="30"/>
        <v>0</v>
      </c>
      <c r="BY23" s="149"/>
      <c r="BZ23" s="150"/>
      <c r="CA23" s="135">
        <f t="shared" si="31"/>
        <v>26328.711750000002</v>
      </c>
      <c r="CB23" s="73">
        <f t="shared" si="6"/>
        <v>497645.67637499998</v>
      </c>
    </row>
    <row r="24" spans="1:80" s="27" customFormat="1" ht="15" customHeight="1" x14ac:dyDescent="0.2">
      <c r="A24" s="108">
        <v>15</v>
      </c>
      <c r="B24" s="109" t="s">
        <v>93</v>
      </c>
      <c r="C24" s="120" t="s">
        <v>77</v>
      </c>
      <c r="D24" s="111" t="s">
        <v>2</v>
      </c>
      <c r="E24" s="111" t="s">
        <v>233</v>
      </c>
      <c r="F24" s="111" t="s">
        <v>62</v>
      </c>
      <c r="G24" s="111" t="s">
        <v>94</v>
      </c>
      <c r="H24" s="112" t="s">
        <v>58</v>
      </c>
      <c r="I24" s="113" t="s">
        <v>59</v>
      </c>
      <c r="J24" s="114">
        <v>5.41</v>
      </c>
      <c r="K24" s="115">
        <f t="shared" si="7"/>
        <v>191481.54</v>
      </c>
      <c r="L24" s="110"/>
      <c r="M24" s="110"/>
      <c r="N24" s="118">
        <v>21</v>
      </c>
      <c r="O24" s="119">
        <f t="shared" si="8"/>
        <v>100527.80850000001</v>
      </c>
      <c r="P24" s="120"/>
      <c r="Q24" s="119">
        <f t="shared" si="9"/>
        <v>0</v>
      </c>
      <c r="R24" s="121"/>
      <c r="S24" s="119">
        <f t="shared" si="10"/>
        <v>0</v>
      </c>
      <c r="T24" s="122">
        <f t="shared" si="0"/>
        <v>21</v>
      </c>
      <c r="U24" s="122"/>
      <c r="V24" s="122">
        <v>21</v>
      </c>
      <c r="W24" s="122"/>
      <c r="X24" s="122"/>
      <c r="Y24" s="122"/>
      <c r="Z24" s="124">
        <f t="shared" si="11"/>
        <v>251319.52125000002</v>
      </c>
      <c r="AA24" s="124">
        <f t="shared" si="12"/>
        <v>0</v>
      </c>
      <c r="AB24" s="124">
        <f t="shared" si="13"/>
        <v>0</v>
      </c>
      <c r="AC24" s="122">
        <v>21</v>
      </c>
      <c r="AD24" s="122"/>
      <c r="AE24" s="122"/>
      <c r="AF24" s="125">
        <f t="shared" si="14"/>
        <v>4645.4625000000005</v>
      </c>
      <c r="AG24" s="125">
        <f t="shared" si="15"/>
        <v>0</v>
      </c>
      <c r="AH24" s="125">
        <f t="shared" si="16"/>
        <v>0</v>
      </c>
      <c r="AI24" s="121"/>
      <c r="AJ24" s="121"/>
      <c r="AK24" s="121">
        <v>11</v>
      </c>
      <c r="AL24" s="108"/>
      <c r="AM24" s="121"/>
      <c r="AN24" s="121"/>
      <c r="AO24" s="121"/>
      <c r="AP24" s="121"/>
      <c r="AQ24" s="121"/>
      <c r="AR24" s="121"/>
      <c r="AS24" s="121"/>
      <c r="AT24" s="121"/>
      <c r="AU24" s="124">
        <f t="shared" si="17"/>
        <v>0</v>
      </c>
      <c r="AV24" s="124">
        <f t="shared" si="18"/>
        <v>0</v>
      </c>
      <c r="AW24" s="124">
        <f t="shared" si="19"/>
        <v>4866.6750000000002</v>
      </c>
      <c r="AX24" s="124">
        <f t="shared" si="20"/>
        <v>0</v>
      </c>
      <c r="AY24" s="124">
        <f t="shared" si="21"/>
        <v>0</v>
      </c>
      <c r="AZ24" s="124">
        <f t="shared" si="22"/>
        <v>0</v>
      </c>
      <c r="BA24" s="124">
        <f t="shared" si="23"/>
        <v>0</v>
      </c>
      <c r="BB24" s="124">
        <f t="shared" si="24"/>
        <v>0</v>
      </c>
      <c r="BC24" s="124">
        <f t="shared" si="25"/>
        <v>0</v>
      </c>
      <c r="BD24" s="124">
        <f t="shared" si="26"/>
        <v>0</v>
      </c>
      <c r="BE24" s="124">
        <f t="shared" si="27"/>
        <v>0</v>
      </c>
      <c r="BF24" s="124">
        <f t="shared" si="28"/>
        <v>0</v>
      </c>
      <c r="BG24" s="128">
        <v>16</v>
      </c>
      <c r="BH24" s="128"/>
      <c r="BI24" s="128"/>
      <c r="BJ24" s="73">
        <f t="shared" si="29"/>
        <v>57444.462</v>
      </c>
      <c r="BK24" s="129"/>
      <c r="BL24" s="141"/>
      <c r="BM24" s="69"/>
      <c r="BN24" s="69"/>
      <c r="BO24" s="69"/>
      <c r="BP24" s="126" t="s">
        <v>281</v>
      </c>
      <c r="BQ24" s="131">
        <v>8849</v>
      </c>
      <c r="BR24" s="131"/>
      <c r="BS24" s="131"/>
      <c r="BT24" s="131"/>
      <c r="BU24" s="131"/>
      <c r="BV24" s="131"/>
      <c r="BW24" s="119">
        <f t="shared" si="5"/>
        <v>0</v>
      </c>
      <c r="BX24" s="133">
        <f t="shared" si="30"/>
        <v>0</v>
      </c>
      <c r="BY24" s="131"/>
      <c r="BZ24" s="134"/>
      <c r="CA24" s="135">
        <f t="shared" si="31"/>
        <v>25131.952125000003</v>
      </c>
      <c r="CB24" s="73">
        <f t="shared" si="6"/>
        <v>452784.88137500006</v>
      </c>
    </row>
    <row r="25" spans="1:80" s="27" customFormat="1" ht="15" customHeight="1" x14ac:dyDescent="0.2">
      <c r="A25" s="126">
        <v>16</v>
      </c>
      <c r="B25" s="109" t="s">
        <v>95</v>
      </c>
      <c r="C25" s="120" t="s">
        <v>77</v>
      </c>
      <c r="D25" s="111" t="s">
        <v>2</v>
      </c>
      <c r="E25" s="111" t="s">
        <v>234</v>
      </c>
      <c r="F25" s="111" t="s">
        <v>62</v>
      </c>
      <c r="G25" s="111" t="s">
        <v>342</v>
      </c>
      <c r="H25" s="144" t="s">
        <v>58</v>
      </c>
      <c r="I25" s="113" t="s">
        <v>59</v>
      </c>
      <c r="J25" s="114">
        <v>5.41</v>
      </c>
      <c r="K25" s="115">
        <f t="shared" si="7"/>
        <v>191481.54</v>
      </c>
      <c r="L25" s="110"/>
      <c r="M25" s="110"/>
      <c r="N25" s="118">
        <v>21</v>
      </c>
      <c r="O25" s="119">
        <f t="shared" si="8"/>
        <v>100527.80850000001</v>
      </c>
      <c r="P25" s="120"/>
      <c r="Q25" s="119">
        <f t="shared" si="9"/>
        <v>0</v>
      </c>
      <c r="R25" s="121"/>
      <c r="S25" s="119">
        <f t="shared" si="10"/>
        <v>0</v>
      </c>
      <c r="T25" s="122">
        <f t="shared" si="0"/>
        <v>21</v>
      </c>
      <c r="U25" s="122"/>
      <c r="V25" s="122">
        <v>21</v>
      </c>
      <c r="W25" s="122"/>
      <c r="X25" s="122"/>
      <c r="Y25" s="122"/>
      <c r="Z25" s="124">
        <f t="shared" si="11"/>
        <v>251319.52125000002</v>
      </c>
      <c r="AA25" s="124">
        <f t="shared" si="12"/>
        <v>0</v>
      </c>
      <c r="AB25" s="124">
        <f t="shared" si="13"/>
        <v>0</v>
      </c>
      <c r="AC25" s="122">
        <v>21</v>
      </c>
      <c r="AD25" s="122"/>
      <c r="AE25" s="122"/>
      <c r="AF25" s="125">
        <f t="shared" si="14"/>
        <v>4645.4625000000005</v>
      </c>
      <c r="AG25" s="125">
        <f t="shared" si="15"/>
        <v>0</v>
      </c>
      <c r="AH25" s="125">
        <f t="shared" si="16"/>
        <v>0</v>
      </c>
      <c r="AI25" s="121"/>
      <c r="AJ25" s="121"/>
      <c r="AK25" s="121">
        <v>12</v>
      </c>
      <c r="AL25" s="108"/>
      <c r="AM25" s="121"/>
      <c r="AN25" s="121"/>
      <c r="AO25" s="121"/>
      <c r="AP25" s="121"/>
      <c r="AQ25" s="121"/>
      <c r="AR25" s="121"/>
      <c r="AS25" s="121"/>
      <c r="AT25" s="121"/>
      <c r="AU25" s="124">
        <f t="shared" si="17"/>
        <v>0</v>
      </c>
      <c r="AV25" s="124">
        <f t="shared" si="18"/>
        <v>0</v>
      </c>
      <c r="AW25" s="124">
        <f t="shared" si="19"/>
        <v>5309.1</v>
      </c>
      <c r="AX25" s="124">
        <f t="shared" si="20"/>
        <v>0</v>
      </c>
      <c r="AY25" s="124">
        <f t="shared" si="21"/>
        <v>0</v>
      </c>
      <c r="AZ25" s="124">
        <f t="shared" si="22"/>
        <v>0</v>
      </c>
      <c r="BA25" s="124">
        <f t="shared" si="23"/>
        <v>0</v>
      </c>
      <c r="BB25" s="124">
        <f t="shared" si="24"/>
        <v>0</v>
      </c>
      <c r="BC25" s="124">
        <f t="shared" si="25"/>
        <v>0</v>
      </c>
      <c r="BD25" s="124">
        <f t="shared" si="26"/>
        <v>0</v>
      </c>
      <c r="BE25" s="124">
        <f t="shared" si="27"/>
        <v>0</v>
      </c>
      <c r="BF25" s="124">
        <f t="shared" si="28"/>
        <v>0</v>
      </c>
      <c r="BG25" s="128">
        <v>17</v>
      </c>
      <c r="BH25" s="128"/>
      <c r="BI25" s="128"/>
      <c r="BJ25" s="73">
        <f t="shared" si="29"/>
        <v>61034.740875000003</v>
      </c>
      <c r="BK25" s="129"/>
      <c r="BL25" s="141"/>
      <c r="BM25" s="69"/>
      <c r="BN25" s="69"/>
      <c r="BO25" s="69"/>
      <c r="BP25" s="126" t="s">
        <v>314</v>
      </c>
      <c r="BQ25" s="131">
        <v>8849</v>
      </c>
      <c r="BR25" s="131"/>
      <c r="BS25" s="131"/>
      <c r="BT25" s="131">
        <v>3539</v>
      </c>
      <c r="BU25" s="131"/>
      <c r="BV25" s="131"/>
      <c r="BW25" s="119">
        <f t="shared" si="5"/>
        <v>0</v>
      </c>
      <c r="BX25" s="133">
        <f t="shared" si="30"/>
        <v>0</v>
      </c>
      <c r="BY25" s="131"/>
      <c r="BZ25" s="134"/>
      <c r="CA25" s="135">
        <f t="shared" si="31"/>
        <v>25131.952125000003</v>
      </c>
      <c r="CB25" s="73">
        <f t="shared" si="6"/>
        <v>460356.58525000006</v>
      </c>
    </row>
    <row r="26" spans="1:80" s="27" customFormat="1" ht="15" customHeight="1" x14ac:dyDescent="0.2">
      <c r="A26" s="108">
        <v>17</v>
      </c>
      <c r="B26" s="109" t="s">
        <v>96</v>
      </c>
      <c r="C26" s="120" t="s">
        <v>85</v>
      </c>
      <c r="D26" s="111" t="s">
        <v>2</v>
      </c>
      <c r="E26" s="111" t="s">
        <v>235</v>
      </c>
      <c r="F26" s="111" t="s">
        <v>97</v>
      </c>
      <c r="G26" s="137" t="s">
        <v>330</v>
      </c>
      <c r="H26" s="144" t="s">
        <v>58</v>
      </c>
      <c r="I26" s="113" t="s">
        <v>59</v>
      </c>
      <c r="J26" s="114">
        <v>5.41</v>
      </c>
      <c r="K26" s="115">
        <f t="shared" si="7"/>
        <v>191481.54</v>
      </c>
      <c r="L26" s="110"/>
      <c r="M26" s="110"/>
      <c r="N26" s="118">
        <v>24</v>
      </c>
      <c r="O26" s="119">
        <f t="shared" si="8"/>
        <v>114888.924</v>
      </c>
      <c r="P26" s="120"/>
      <c r="Q26" s="119">
        <f t="shared" si="9"/>
        <v>0</v>
      </c>
      <c r="R26" s="121"/>
      <c r="S26" s="119">
        <f t="shared" si="10"/>
        <v>0</v>
      </c>
      <c r="T26" s="122">
        <f t="shared" si="0"/>
        <v>24</v>
      </c>
      <c r="U26" s="122"/>
      <c r="V26" s="122">
        <v>6</v>
      </c>
      <c r="W26" s="122">
        <v>18</v>
      </c>
      <c r="X26" s="122"/>
      <c r="Y26" s="122"/>
      <c r="Z26" s="124">
        <f t="shared" si="11"/>
        <v>71805.577499999999</v>
      </c>
      <c r="AA26" s="124">
        <f t="shared" si="12"/>
        <v>215416.73250000001</v>
      </c>
      <c r="AB26" s="124">
        <f t="shared" si="13"/>
        <v>0</v>
      </c>
      <c r="AC26" s="122">
        <v>6</v>
      </c>
      <c r="AD26" s="122">
        <v>18</v>
      </c>
      <c r="AE26" s="122"/>
      <c r="AF26" s="125">
        <f t="shared" si="14"/>
        <v>1327.2750000000001</v>
      </c>
      <c r="AG26" s="125">
        <f t="shared" si="15"/>
        <v>3981.8250000000003</v>
      </c>
      <c r="AH26" s="125">
        <f t="shared" si="16"/>
        <v>0</v>
      </c>
      <c r="AI26" s="121"/>
      <c r="AJ26" s="121">
        <v>2</v>
      </c>
      <c r="AK26" s="121"/>
      <c r="AL26" s="108">
        <v>4</v>
      </c>
      <c r="AM26" s="121"/>
      <c r="AN26" s="121">
        <v>6</v>
      </c>
      <c r="AO26" s="121"/>
      <c r="AP26" s="121">
        <v>12</v>
      </c>
      <c r="AQ26" s="121"/>
      <c r="AR26" s="121"/>
      <c r="AS26" s="121"/>
      <c r="AT26" s="121"/>
      <c r="AU26" s="124">
        <f t="shared" si="17"/>
        <v>0</v>
      </c>
      <c r="AV26" s="124">
        <f t="shared" si="18"/>
        <v>553.03125</v>
      </c>
      <c r="AW26" s="124">
        <f t="shared" si="19"/>
        <v>0</v>
      </c>
      <c r="AX26" s="124">
        <f t="shared" si="20"/>
        <v>2212.125</v>
      </c>
      <c r="AY26" s="124">
        <f t="shared" si="21"/>
        <v>0</v>
      </c>
      <c r="AZ26" s="124">
        <f t="shared" si="22"/>
        <v>1659.09375</v>
      </c>
      <c r="BA26" s="124">
        <f t="shared" si="23"/>
        <v>0</v>
      </c>
      <c r="BB26" s="124">
        <f t="shared" si="24"/>
        <v>6636.375</v>
      </c>
      <c r="BC26" s="124">
        <f t="shared" si="25"/>
        <v>0</v>
      </c>
      <c r="BD26" s="124">
        <f t="shared" si="26"/>
        <v>0</v>
      </c>
      <c r="BE26" s="124">
        <f t="shared" si="27"/>
        <v>0</v>
      </c>
      <c r="BF26" s="124">
        <f t="shared" si="28"/>
        <v>0</v>
      </c>
      <c r="BG26" s="128">
        <v>6</v>
      </c>
      <c r="BH26" s="128">
        <v>18</v>
      </c>
      <c r="BI26" s="128"/>
      <c r="BJ26" s="73">
        <f t="shared" si="29"/>
        <v>86166.692999999999</v>
      </c>
      <c r="BK26" s="129"/>
      <c r="BL26" s="141"/>
      <c r="BM26" s="69"/>
      <c r="BN26" s="69"/>
      <c r="BO26" s="69"/>
      <c r="BP26" s="126"/>
      <c r="BQ26" s="131"/>
      <c r="BR26" s="131"/>
      <c r="BS26" s="131"/>
      <c r="BT26" s="131"/>
      <c r="BU26" s="131"/>
      <c r="BV26" s="131"/>
      <c r="BW26" s="119">
        <f t="shared" si="5"/>
        <v>0</v>
      </c>
      <c r="BX26" s="133">
        <f t="shared" si="30"/>
        <v>0</v>
      </c>
      <c r="BY26" s="131"/>
      <c r="BZ26" s="134"/>
      <c r="CA26" s="135">
        <f t="shared" si="31"/>
        <v>28722.231</v>
      </c>
      <c r="CB26" s="73">
        <f t="shared" si="6"/>
        <v>533369.88300000003</v>
      </c>
    </row>
    <row r="27" spans="1:80" s="27" customFormat="1" ht="15" customHeight="1" x14ac:dyDescent="0.2">
      <c r="A27" s="126">
        <v>18</v>
      </c>
      <c r="B27" s="109" t="s">
        <v>98</v>
      </c>
      <c r="C27" s="151" t="s">
        <v>74</v>
      </c>
      <c r="D27" s="111" t="s">
        <v>2</v>
      </c>
      <c r="E27" s="111" t="s">
        <v>236</v>
      </c>
      <c r="F27" s="111" t="s">
        <v>75</v>
      </c>
      <c r="G27" s="111" t="s">
        <v>99</v>
      </c>
      <c r="H27" s="144" t="s">
        <v>58</v>
      </c>
      <c r="I27" s="113" t="s">
        <v>59</v>
      </c>
      <c r="J27" s="114">
        <v>5.41</v>
      </c>
      <c r="K27" s="115">
        <f t="shared" si="7"/>
        <v>191481.54</v>
      </c>
      <c r="L27" s="110"/>
      <c r="M27" s="110"/>
      <c r="N27" s="118">
        <v>24</v>
      </c>
      <c r="O27" s="119">
        <f t="shared" si="8"/>
        <v>114888.924</v>
      </c>
      <c r="P27" s="120"/>
      <c r="Q27" s="119">
        <f t="shared" si="9"/>
        <v>0</v>
      </c>
      <c r="R27" s="121"/>
      <c r="S27" s="119">
        <f t="shared" si="10"/>
        <v>0</v>
      </c>
      <c r="T27" s="122">
        <f t="shared" si="0"/>
        <v>24</v>
      </c>
      <c r="U27" s="122"/>
      <c r="V27" s="122"/>
      <c r="W27" s="122">
        <v>18</v>
      </c>
      <c r="X27" s="122">
        <v>6</v>
      </c>
      <c r="Y27" s="122"/>
      <c r="Z27" s="124">
        <f t="shared" si="11"/>
        <v>0</v>
      </c>
      <c r="AA27" s="124">
        <f t="shared" si="12"/>
        <v>215416.73250000001</v>
      </c>
      <c r="AB27" s="124">
        <f t="shared" si="13"/>
        <v>71805.577499999999</v>
      </c>
      <c r="AC27" s="122"/>
      <c r="AD27" s="122">
        <v>18</v>
      </c>
      <c r="AE27" s="122">
        <v>6</v>
      </c>
      <c r="AF27" s="125">
        <f t="shared" si="14"/>
        <v>0</v>
      </c>
      <c r="AG27" s="125">
        <f t="shared" si="15"/>
        <v>3981.8250000000003</v>
      </c>
      <c r="AH27" s="125">
        <f t="shared" si="16"/>
        <v>1327.2750000000001</v>
      </c>
      <c r="AI27" s="121"/>
      <c r="AJ27" s="121"/>
      <c r="AK27" s="121"/>
      <c r="AL27" s="108"/>
      <c r="AM27" s="121"/>
      <c r="AN27" s="121"/>
      <c r="AO27" s="121"/>
      <c r="AP27" s="121"/>
      <c r="AQ27" s="121"/>
      <c r="AR27" s="121"/>
      <c r="AS27" s="121"/>
      <c r="AT27" s="121"/>
      <c r="AU27" s="124">
        <f t="shared" si="17"/>
        <v>0</v>
      </c>
      <c r="AV27" s="124">
        <f t="shared" si="18"/>
        <v>0</v>
      </c>
      <c r="AW27" s="124">
        <f t="shared" si="19"/>
        <v>0</v>
      </c>
      <c r="AX27" s="124">
        <f t="shared" si="20"/>
        <v>0</v>
      </c>
      <c r="AY27" s="124">
        <f t="shared" si="21"/>
        <v>0</v>
      </c>
      <c r="AZ27" s="124">
        <f t="shared" si="22"/>
        <v>0</v>
      </c>
      <c r="BA27" s="124">
        <f t="shared" si="23"/>
        <v>0</v>
      </c>
      <c r="BB27" s="124">
        <f t="shared" si="24"/>
        <v>0</v>
      </c>
      <c r="BC27" s="124">
        <f t="shared" si="25"/>
        <v>0</v>
      </c>
      <c r="BD27" s="124">
        <f t="shared" si="26"/>
        <v>0</v>
      </c>
      <c r="BE27" s="124">
        <f t="shared" si="27"/>
        <v>0</v>
      </c>
      <c r="BF27" s="124">
        <f t="shared" si="28"/>
        <v>0</v>
      </c>
      <c r="BG27" s="128"/>
      <c r="BH27" s="128">
        <v>17</v>
      </c>
      <c r="BI27" s="128">
        <v>6</v>
      </c>
      <c r="BJ27" s="73">
        <f t="shared" si="29"/>
        <v>82576.414124999996</v>
      </c>
      <c r="BK27" s="129"/>
      <c r="BL27" s="141"/>
      <c r="BM27" s="69"/>
      <c r="BN27" s="69"/>
      <c r="BO27" s="69"/>
      <c r="BP27" s="126" t="s">
        <v>282</v>
      </c>
      <c r="BQ27" s="131"/>
      <c r="BR27" s="149"/>
      <c r="BS27" s="131">
        <v>10618</v>
      </c>
      <c r="BT27" s="131"/>
      <c r="BU27" s="131"/>
      <c r="BV27" s="131"/>
      <c r="BW27" s="119">
        <f t="shared" si="5"/>
        <v>0</v>
      </c>
      <c r="BX27" s="133">
        <f t="shared" si="30"/>
        <v>0</v>
      </c>
      <c r="BY27" s="131"/>
      <c r="BZ27" s="134"/>
      <c r="CA27" s="135">
        <f t="shared" si="31"/>
        <v>28722.231</v>
      </c>
      <c r="CB27" s="73">
        <f t="shared" si="6"/>
        <v>529336.97912500007</v>
      </c>
    </row>
    <row r="28" spans="1:80" s="27" customFormat="1" ht="15" customHeight="1" x14ac:dyDescent="0.2">
      <c r="A28" s="108">
        <v>19</v>
      </c>
      <c r="B28" s="109" t="s">
        <v>181</v>
      </c>
      <c r="C28" s="120" t="s">
        <v>191</v>
      </c>
      <c r="D28" s="111" t="s">
        <v>2</v>
      </c>
      <c r="E28" s="111" t="s">
        <v>237</v>
      </c>
      <c r="F28" s="111" t="s">
        <v>182</v>
      </c>
      <c r="G28" s="111" t="s">
        <v>337</v>
      </c>
      <c r="H28" s="144" t="s">
        <v>58</v>
      </c>
      <c r="I28" s="113" t="s">
        <v>59</v>
      </c>
      <c r="J28" s="114">
        <v>5.41</v>
      </c>
      <c r="K28" s="115">
        <f t="shared" si="7"/>
        <v>191481.54</v>
      </c>
      <c r="L28" s="110"/>
      <c r="M28" s="110"/>
      <c r="N28" s="118">
        <v>8</v>
      </c>
      <c r="O28" s="119">
        <f t="shared" si="8"/>
        <v>38296.308000000005</v>
      </c>
      <c r="P28" s="120"/>
      <c r="Q28" s="119">
        <f t="shared" si="9"/>
        <v>0</v>
      </c>
      <c r="R28" s="121"/>
      <c r="S28" s="119">
        <f t="shared" si="10"/>
        <v>0</v>
      </c>
      <c r="T28" s="122">
        <f t="shared" si="0"/>
        <v>8</v>
      </c>
      <c r="U28" s="122"/>
      <c r="V28" s="122"/>
      <c r="W28" s="122">
        <v>5</v>
      </c>
      <c r="X28" s="122">
        <v>3</v>
      </c>
      <c r="Y28" s="122"/>
      <c r="Z28" s="124">
        <f t="shared" si="11"/>
        <v>0</v>
      </c>
      <c r="AA28" s="124">
        <f t="shared" si="12"/>
        <v>59837.981250000004</v>
      </c>
      <c r="AB28" s="124">
        <f t="shared" si="13"/>
        <v>35902.78875</v>
      </c>
      <c r="AC28" s="122"/>
      <c r="AD28" s="122">
        <v>5</v>
      </c>
      <c r="AE28" s="122">
        <v>3</v>
      </c>
      <c r="AF28" s="125">
        <f t="shared" si="14"/>
        <v>0</v>
      </c>
      <c r="AG28" s="125">
        <f t="shared" si="15"/>
        <v>1106.0625</v>
      </c>
      <c r="AH28" s="125">
        <f t="shared" si="16"/>
        <v>663.63750000000005</v>
      </c>
      <c r="AI28" s="121"/>
      <c r="AJ28" s="121"/>
      <c r="AK28" s="121"/>
      <c r="AL28" s="108"/>
      <c r="AM28" s="121"/>
      <c r="AN28" s="121"/>
      <c r="AO28" s="121"/>
      <c r="AP28" s="121">
        <v>4</v>
      </c>
      <c r="AQ28" s="121"/>
      <c r="AR28" s="121">
        <v>3</v>
      </c>
      <c r="AS28" s="121"/>
      <c r="AT28" s="121"/>
      <c r="AU28" s="124">
        <f t="shared" si="17"/>
        <v>0</v>
      </c>
      <c r="AV28" s="124">
        <f t="shared" si="18"/>
        <v>0</v>
      </c>
      <c r="AW28" s="124">
        <f t="shared" si="19"/>
        <v>0</v>
      </c>
      <c r="AX28" s="124">
        <f t="shared" si="20"/>
        <v>0</v>
      </c>
      <c r="AY28" s="124">
        <f t="shared" si="21"/>
        <v>0</v>
      </c>
      <c r="AZ28" s="124">
        <f t="shared" si="22"/>
        <v>0</v>
      </c>
      <c r="BA28" s="124">
        <f t="shared" si="23"/>
        <v>0</v>
      </c>
      <c r="BB28" s="124">
        <f t="shared" si="24"/>
        <v>2212.125</v>
      </c>
      <c r="BC28" s="124">
        <f t="shared" si="25"/>
        <v>0</v>
      </c>
      <c r="BD28" s="124">
        <f t="shared" si="26"/>
        <v>829.546875</v>
      </c>
      <c r="BE28" s="124">
        <f t="shared" si="27"/>
        <v>0</v>
      </c>
      <c r="BF28" s="124">
        <f t="shared" si="28"/>
        <v>0</v>
      </c>
      <c r="BG28" s="128"/>
      <c r="BH28" s="128">
        <v>4</v>
      </c>
      <c r="BI28" s="128">
        <v>3</v>
      </c>
      <c r="BJ28" s="73">
        <f t="shared" si="29"/>
        <v>25131.952125</v>
      </c>
      <c r="BK28" s="129"/>
      <c r="BL28" s="141"/>
      <c r="BM28" s="69"/>
      <c r="BN28" s="69"/>
      <c r="BO28" s="69"/>
      <c r="BP28" s="126"/>
      <c r="BQ28" s="131"/>
      <c r="BR28" s="131"/>
      <c r="BS28" s="131"/>
      <c r="BT28" s="131"/>
      <c r="BU28" s="131"/>
      <c r="BV28" s="131"/>
      <c r="BW28" s="119">
        <f t="shared" si="5"/>
        <v>0</v>
      </c>
      <c r="BX28" s="133">
        <f t="shared" si="30"/>
        <v>0</v>
      </c>
      <c r="BY28" s="131"/>
      <c r="BZ28" s="134"/>
      <c r="CA28" s="135">
        <f t="shared" si="31"/>
        <v>9574.0770000000011</v>
      </c>
      <c r="CB28" s="73">
        <f t="shared" si="6"/>
        <v>173554.47900000002</v>
      </c>
    </row>
    <row r="29" spans="1:80" s="27" customFormat="1" ht="15" customHeight="1" x14ac:dyDescent="0.2">
      <c r="A29" s="126">
        <v>20</v>
      </c>
      <c r="B29" s="136" t="s">
        <v>103</v>
      </c>
      <c r="C29" s="64" t="s">
        <v>104</v>
      </c>
      <c r="D29" s="137" t="s">
        <v>2</v>
      </c>
      <c r="E29" s="137" t="s">
        <v>238</v>
      </c>
      <c r="F29" s="137" t="s">
        <v>105</v>
      </c>
      <c r="G29" s="137" t="s">
        <v>343</v>
      </c>
      <c r="H29" s="66" t="s">
        <v>58</v>
      </c>
      <c r="I29" s="138" t="s">
        <v>59</v>
      </c>
      <c r="J29" s="139">
        <v>5.41</v>
      </c>
      <c r="K29" s="68">
        <f t="shared" si="7"/>
        <v>191481.54</v>
      </c>
      <c r="L29" s="69"/>
      <c r="M29" s="69"/>
      <c r="N29" s="122">
        <v>6</v>
      </c>
      <c r="O29" s="119">
        <f t="shared" si="8"/>
        <v>28722.231</v>
      </c>
      <c r="P29" s="140"/>
      <c r="Q29" s="119">
        <f t="shared" si="9"/>
        <v>0</v>
      </c>
      <c r="R29" s="127"/>
      <c r="S29" s="119">
        <f t="shared" si="10"/>
        <v>0</v>
      </c>
      <c r="T29" s="122">
        <f t="shared" si="0"/>
        <v>6</v>
      </c>
      <c r="U29" s="122"/>
      <c r="V29" s="122"/>
      <c r="W29" s="122">
        <v>6</v>
      </c>
      <c r="X29" s="122"/>
      <c r="Y29" s="122"/>
      <c r="Z29" s="124">
        <f t="shared" si="11"/>
        <v>0</v>
      </c>
      <c r="AA29" s="124">
        <f t="shared" si="12"/>
        <v>71805.577499999999</v>
      </c>
      <c r="AB29" s="124">
        <f t="shared" si="13"/>
        <v>0</v>
      </c>
      <c r="AC29" s="122"/>
      <c r="AD29" s="122">
        <v>6</v>
      </c>
      <c r="AE29" s="122"/>
      <c r="AF29" s="125">
        <f t="shared" si="14"/>
        <v>0</v>
      </c>
      <c r="AG29" s="125">
        <f t="shared" si="15"/>
        <v>1327.2750000000001</v>
      </c>
      <c r="AH29" s="125">
        <f t="shared" si="16"/>
        <v>0</v>
      </c>
      <c r="AI29" s="121"/>
      <c r="AJ29" s="121"/>
      <c r="AK29" s="121"/>
      <c r="AL29" s="108"/>
      <c r="AM29" s="121"/>
      <c r="AN29" s="121"/>
      <c r="AO29" s="121">
        <v>4</v>
      </c>
      <c r="AP29" s="121"/>
      <c r="AQ29" s="121"/>
      <c r="AR29" s="121"/>
      <c r="AS29" s="121"/>
      <c r="AT29" s="121"/>
      <c r="AU29" s="124">
        <f t="shared" si="17"/>
        <v>0</v>
      </c>
      <c r="AV29" s="124">
        <f t="shared" si="18"/>
        <v>0</v>
      </c>
      <c r="AW29" s="124">
        <f t="shared" si="19"/>
        <v>0</v>
      </c>
      <c r="AX29" s="124">
        <f t="shared" si="20"/>
        <v>0</v>
      </c>
      <c r="AY29" s="124">
        <f t="shared" si="21"/>
        <v>0</v>
      </c>
      <c r="AZ29" s="124">
        <f t="shared" si="22"/>
        <v>0</v>
      </c>
      <c r="BA29" s="124">
        <f t="shared" si="23"/>
        <v>1769.7</v>
      </c>
      <c r="BB29" s="124">
        <f t="shared" si="24"/>
        <v>0</v>
      </c>
      <c r="BC29" s="124">
        <f t="shared" si="25"/>
        <v>0</v>
      </c>
      <c r="BD29" s="124">
        <f t="shared" si="26"/>
        <v>0</v>
      </c>
      <c r="BE29" s="124">
        <f t="shared" si="27"/>
        <v>0</v>
      </c>
      <c r="BF29" s="124">
        <f t="shared" si="28"/>
        <v>0</v>
      </c>
      <c r="BG29" s="128"/>
      <c r="BH29" s="128">
        <v>4</v>
      </c>
      <c r="BI29" s="128"/>
      <c r="BJ29" s="73">
        <f t="shared" si="29"/>
        <v>14361.1155</v>
      </c>
      <c r="BK29" s="129">
        <v>17697</v>
      </c>
      <c r="BL29" s="141"/>
      <c r="BM29" s="69"/>
      <c r="BN29" s="69"/>
      <c r="BO29" s="69"/>
      <c r="BP29" s="126"/>
      <c r="BQ29" s="131"/>
      <c r="BR29" s="131"/>
      <c r="BS29" s="131"/>
      <c r="BT29" s="131"/>
      <c r="BU29" s="131"/>
      <c r="BV29" s="131"/>
      <c r="BW29" s="119">
        <f t="shared" si="5"/>
        <v>0</v>
      </c>
      <c r="BX29" s="133">
        <f t="shared" si="30"/>
        <v>0</v>
      </c>
      <c r="BY29" s="131"/>
      <c r="BZ29" s="134"/>
      <c r="CA29" s="135">
        <f t="shared" si="31"/>
        <v>7180.5577499999999</v>
      </c>
      <c r="CB29" s="73">
        <f t="shared" si="6"/>
        <v>142863.45675000001</v>
      </c>
    </row>
    <row r="30" spans="1:80" s="27" customFormat="1" ht="15" customHeight="1" x14ac:dyDescent="0.2">
      <c r="A30" s="108">
        <v>21</v>
      </c>
      <c r="B30" s="136" t="s">
        <v>3</v>
      </c>
      <c r="C30" s="152" t="s">
        <v>172</v>
      </c>
      <c r="D30" s="137" t="s">
        <v>2</v>
      </c>
      <c r="E30" s="137" t="s">
        <v>239</v>
      </c>
      <c r="F30" s="137" t="s">
        <v>114</v>
      </c>
      <c r="G30" s="137" t="s">
        <v>115</v>
      </c>
      <c r="H30" s="66" t="s">
        <v>38</v>
      </c>
      <c r="I30" s="138" t="s">
        <v>113</v>
      </c>
      <c r="J30" s="139">
        <v>4.8600000000000003</v>
      </c>
      <c r="K30" s="68">
        <f>17697*J30*2</f>
        <v>172014.84000000003</v>
      </c>
      <c r="L30" s="69"/>
      <c r="M30" s="69"/>
      <c r="N30" s="124"/>
      <c r="O30" s="119">
        <f t="shared" si="8"/>
        <v>0</v>
      </c>
      <c r="P30" s="122">
        <v>16</v>
      </c>
      <c r="Q30" s="119">
        <f t="shared" si="9"/>
        <v>60205.194000000003</v>
      </c>
      <c r="R30" s="127"/>
      <c r="S30" s="119">
        <f t="shared" si="10"/>
        <v>0</v>
      </c>
      <c r="T30" s="122">
        <f t="shared" si="0"/>
        <v>16</v>
      </c>
      <c r="U30" s="122"/>
      <c r="V30" s="122"/>
      <c r="W30" s="122">
        <v>12</v>
      </c>
      <c r="X30" s="122">
        <v>4</v>
      </c>
      <c r="Y30" s="122"/>
      <c r="Z30" s="124">
        <f t="shared" si="11"/>
        <v>0</v>
      </c>
      <c r="AA30" s="124">
        <f t="shared" si="12"/>
        <v>129011.13000000002</v>
      </c>
      <c r="AB30" s="124">
        <f t="shared" si="13"/>
        <v>43003.710000000006</v>
      </c>
      <c r="AC30" s="122"/>
      <c r="AD30" s="122">
        <v>12</v>
      </c>
      <c r="AE30" s="122">
        <v>4</v>
      </c>
      <c r="AF30" s="125">
        <f t="shared" si="14"/>
        <v>0</v>
      </c>
      <c r="AG30" s="125">
        <f t="shared" si="15"/>
        <v>2654.55</v>
      </c>
      <c r="AH30" s="125">
        <f t="shared" si="16"/>
        <v>884.85</v>
      </c>
      <c r="AI30" s="108"/>
      <c r="AJ30" s="121"/>
      <c r="AK30" s="121"/>
      <c r="AL30" s="108"/>
      <c r="AM30" s="121"/>
      <c r="AN30" s="121"/>
      <c r="AO30" s="121">
        <v>10</v>
      </c>
      <c r="AP30" s="121"/>
      <c r="AQ30" s="121"/>
      <c r="AR30" s="121"/>
      <c r="AS30" s="121">
        <v>4</v>
      </c>
      <c r="AT30" s="121"/>
      <c r="AU30" s="124">
        <f t="shared" si="17"/>
        <v>0</v>
      </c>
      <c r="AV30" s="124">
        <f t="shared" si="18"/>
        <v>0</v>
      </c>
      <c r="AW30" s="124">
        <f t="shared" si="19"/>
        <v>0</v>
      </c>
      <c r="AX30" s="124">
        <f t="shared" si="20"/>
        <v>0</v>
      </c>
      <c r="AY30" s="124">
        <f t="shared" si="21"/>
        <v>0</v>
      </c>
      <c r="AZ30" s="124">
        <f t="shared" si="22"/>
        <v>0</v>
      </c>
      <c r="BA30" s="124">
        <f t="shared" si="23"/>
        <v>4424.25</v>
      </c>
      <c r="BB30" s="124">
        <f t="shared" si="24"/>
        <v>0</v>
      </c>
      <c r="BC30" s="124">
        <f t="shared" si="25"/>
        <v>0</v>
      </c>
      <c r="BD30" s="124">
        <f t="shared" si="26"/>
        <v>0</v>
      </c>
      <c r="BE30" s="124">
        <f t="shared" si="27"/>
        <v>1769.7</v>
      </c>
      <c r="BF30" s="124">
        <f t="shared" si="28"/>
        <v>0</v>
      </c>
      <c r="BG30" s="128"/>
      <c r="BH30" s="128">
        <v>10</v>
      </c>
      <c r="BI30" s="128">
        <v>4</v>
      </c>
      <c r="BJ30" s="73">
        <f t="shared" si="29"/>
        <v>45153.895500000006</v>
      </c>
      <c r="BK30" s="129"/>
      <c r="BL30" s="141"/>
      <c r="BM30" s="69"/>
      <c r="BN30" s="69"/>
      <c r="BO30" s="69"/>
      <c r="BP30" s="126"/>
      <c r="BQ30" s="131"/>
      <c r="BR30" s="131"/>
      <c r="BS30" s="131"/>
      <c r="BT30" s="131"/>
      <c r="BU30" s="131"/>
      <c r="BV30" s="131"/>
      <c r="BW30" s="119">
        <f t="shared" si="5"/>
        <v>0</v>
      </c>
      <c r="BX30" s="133">
        <f t="shared" si="30"/>
        <v>0</v>
      </c>
      <c r="BY30" s="131"/>
      <c r="BZ30" s="134"/>
      <c r="CA30" s="135">
        <f t="shared" si="31"/>
        <v>17201.484000000004</v>
      </c>
      <c r="CB30" s="73">
        <f t="shared" si="6"/>
        <v>304308.7635</v>
      </c>
    </row>
    <row r="31" spans="1:80" s="27" customFormat="1" ht="15" customHeight="1" x14ac:dyDescent="0.2">
      <c r="A31" s="126">
        <v>22</v>
      </c>
      <c r="B31" s="136" t="s">
        <v>118</v>
      </c>
      <c r="C31" s="152" t="s">
        <v>107</v>
      </c>
      <c r="D31" s="137" t="s">
        <v>2</v>
      </c>
      <c r="E31" s="137" t="s">
        <v>240</v>
      </c>
      <c r="F31" s="137" t="s">
        <v>108</v>
      </c>
      <c r="G31" s="137" t="s">
        <v>119</v>
      </c>
      <c r="H31" s="66" t="s">
        <v>38</v>
      </c>
      <c r="I31" s="138" t="s">
        <v>113</v>
      </c>
      <c r="J31" s="139">
        <v>4.8600000000000003</v>
      </c>
      <c r="K31" s="68">
        <f t="shared" ref="K31:K40" si="32">17697*J31*2</f>
        <v>172014.84000000003</v>
      </c>
      <c r="L31" s="69"/>
      <c r="M31" s="69"/>
      <c r="N31" s="124"/>
      <c r="O31" s="124">
        <f t="shared" si="8"/>
        <v>0</v>
      </c>
      <c r="P31" s="122">
        <v>23</v>
      </c>
      <c r="Q31" s="124">
        <f t="shared" si="9"/>
        <v>86544.966375000018</v>
      </c>
      <c r="R31" s="127"/>
      <c r="S31" s="124">
        <f t="shared" si="10"/>
        <v>0</v>
      </c>
      <c r="T31" s="122">
        <f t="shared" si="0"/>
        <v>23</v>
      </c>
      <c r="U31" s="122"/>
      <c r="V31" s="122"/>
      <c r="W31" s="122">
        <v>17</v>
      </c>
      <c r="X31" s="122">
        <v>6</v>
      </c>
      <c r="Y31" s="122"/>
      <c r="Z31" s="124">
        <f t="shared" si="11"/>
        <v>0</v>
      </c>
      <c r="AA31" s="124">
        <f t="shared" si="12"/>
        <v>182765.76750000002</v>
      </c>
      <c r="AB31" s="124">
        <f t="shared" si="13"/>
        <v>64505.56500000001</v>
      </c>
      <c r="AC31" s="122"/>
      <c r="AD31" s="122">
        <v>17</v>
      </c>
      <c r="AE31" s="122">
        <v>6</v>
      </c>
      <c r="AF31" s="125">
        <f t="shared" si="14"/>
        <v>0</v>
      </c>
      <c r="AG31" s="125">
        <f t="shared" si="15"/>
        <v>3760.6125000000002</v>
      </c>
      <c r="AH31" s="125">
        <f t="shared" si="16"/>
        <v>1327.2750000000001</v>
      </c>
      <c r="AI31" s="121"/>
      <c r="AJ31" s="121"/>
      <c r="AK31" s="121"/>
      <c r="AL31" s="108"/>
      <c r="AM31" s="121"/>
      <c r="AN31" s="121"/>
      <c r="AO31" s="121">
        <v>4</v>
      </c>
      <c r="AP31" s="121"/>
      <c r="AQ31" s="121"/>
      <c r="AR31" s="121"/>
      <c r="AS31" s="121">
        <v>4</v>
      </c>
      <c r="AT31" s="121"/>
      <c r="AU31" s="124">
        <f t="shared" si="17"/>
        <v>0</v>
      </c>
      <c r="AV31" s="124">
        <f t="shared" si="18"/>
        <v>0</v>
      </c>
      <c r="AW31" s="124">
        <f t="shared" si="19"/>
        <v>0</v>
      </c>
      <c r="AX31" s="124">
        <f t="shared" si="20"/>
        <v>0</v>
      </c>
      <c r="AY31" s="124">
        <f t="shared" si="21"/>
        <v>0</v>
      </c>
      <c r="AZ31" s="124">
        <f t="shared" si="22"/>
        <v>0</v>
      </c>
      <c r="BA31" s="124">
        <f t="shared" si="23"/>
        <v>1769.7</v>
      </c>
      <c r="BB31" s="124">
        <f t="shared" si="24"/>
        <v>0</v>
      </c>
      <c r="BC31" s="124">
        <f t="shared" si="25"/>
        <v>0</v>
      </c>
      <c r="BD31" s="124">
        <f t="shared" si="26"/>
        <v>0</v>
      </c>
      <c r="BE31" s="124">
        <f t="shared" si="27"/>
        <v>1769.7</v>
      </c>
      <c r="BF31" s="124">
        <f t="shared" si="28"/>
        <v>0</v>
      </c>
      <c r="BG31" s="128"/>
      <c r="BH31" s="128">
        <v>4</v>
      </c>
      <c r="BI31" s="128">
        <v>4</v>
      </c>
      <c r="BJ31" s="73">
        <f t="shared" si="29"/>
        <v>25802.226000000002</v>
      </c>
      <c r="BK31" s="129">
        <v>17697</v>
      </c>
      <c r="BL31" s="141"/>
      <c r="BM31" s="69"/>
      <c r="BN31" s="69"/>
      <c r="BO31" s="69"/>
      <c r="BP31" s="126" t="s">
        <v>283</v>
      </c>
      <c r="BQ31" s="131"/>
      <c r="BR31" s="131">
        <v>10618</v>
      </c>
      <c r="BS31" s="131"/>
      <c r="BT31" s="131"/>
      <c r="BU31" s="131"/>
      <c r="BV31" s="131"/>
      <c r="BW31" s="124">
        <f t="shared" si="5"/>
        <v>0</v>
      </c>
      <c r="BX31" s="133">
        <f t="shared" si="30"/>
        <v>0</v>
      </c>
      <c r="BY31" s="131"/>
      <c r="BZ31" s="134"/>
      <c r="CA31" s="135">
        <f t="shared" si="31"/>
        <v>24727.133250000003</v>
      </c>
      <c r="CB31" s="73">
        <f t="shared" si="6"/>
        <v>421287.94562500011</v>
      </c>
    </row>
    <row r="32" spans="1:80" s="27" customFormat="1" ht="15" customHeight="1" x14ac:dyDescent="0.2">
      <c r="A32" s="108">
        <v>23</v>
      </c>
      <c r="B32" s="109" t="s">
        <v>120</v>
      </c>
      <c r="C32" s="151" t="s">
        <v>101</v>
      </c>
      <c r="D32" s="111" t="s">
        <v>2</v>
      </c>
      <c r="E32" s="111" t="s">
        <v>174</v>
      </c>
      <c r="F32" s="111" t="s">
        <v>102</v>
      </c>
      <c r="G32" s="111" t="s">
        <v>121</v>
      </c>
      <c r="H32" s="144" t="s">
        <v>38</v>
      </c>
      <c r="I32" s="113" t="s">
        <v>113</v>
      </c>
      <c r="J32" s="114">
        <v>4.95</v>
      </c>
      <c r="K32" s="115">
        <f t="shared" si="32"/>
        <v>175200.30000000002</v>
      </c>
      <c r="L32" s="110"/>
      <c r="M32" s="110"/>
      <c r="N32" s="117"/>
      <c r="O32" s="119">
        <f t="shared" si="8"/>
        <v>0</v>
      </c>
      <c r="P32" s="118">
        <v>25</v>
      </c>
      <c r="Q32" s="119">
        <f t="shared" si="9"/>
        <v>95812.6640625</v>
      </c>
      <c r="R32" s="121"/>
      <c r="S32" s="119">
        <f t="shared" si="10"/>
        <v>0</v>
      </c>
      <c r="T32" s="122">
        <f t="shared" si="0"/>
        <v>25</v>
      </c>
      <c r="U32" s="122"/>
      <c r="V32" s="122">
        <v>4</v>
      </c>
      <c r="W32" s="122">
        <v>21</v>
      </c>
      <c r="X32" s="122">
        <v>0</v>
      </c>
      <c r="Y32" s="122"/>
      <c r="Z32" s="124">
        <f t="shared" si="11"/>
        <v>43800.075000000004</v>
      </c>
      <c r="AA32" s="124">
        <f t="shared" si="12"/>
        <v>229950.39375000002</v>
      </c>
      <c r="AB32" s="124">
        <f t="shared" si="13"/>
        <v>0</v>
      </c>
      <c r="AC32" s="122">
        <v>4</v>
      </c>
      <c r="AD32" s="122">
        <v>21</v>
      </c>
      <c r="AE32" s="122">
        <v>0</v>
      </c>
      <c r="AF32" s="125">
        <f t="shared" si="14"/>
        <v>884.85</v>
      </c>
      <c r="AG32" s="125">
        <f t="shared" si="15"/>
        <v>4645.4625000000005</v>
      </c>
      <c r="AH32" s="125">
        <f t="shared" si="16"/>
        <v>0</v>
      </c>
      <c r="AI32" s="108"/>
      <c r="AJ32" s="121"/>
      <c r="AK32" s="121"/>
      <c r="AL32" s="108"/>
      <c r="AM32" s="121"/>
      <c r="AN32" s="121"/>
      <c r="AO32" s="121"/>
      <c r="AP32" s="121"/>
      <c r="AQ32" s="121"/>
      <c r="AR32" s="121"/>
      <c r="AS32" s="121"/>
      <c r="AT32" s="121"/>
      <c r="AU32" s="124">
        <f t="shared" si="17"/>
        <v>0</v>
      </c>
      <c r="AV32" s="124">
        <f t="shared" si="18"/>
        <v>0</v>
      </c>
      <c r="AW32" s="124">
        <f t="shared" si="19"/>
        <v>0</v>
      </c>
      <c r="AX32" s="124">
        <f t="shared" si="20"/>
        <v>0</v>
      </c>
      <c r="AY32" s="124">
        <f t="shared" si="21"/>
        <v>0</v>
      </c>
      <c r="AZ32" s="124">
        <f t="shared" si="22"/>
        <v>0</v>
      </c>
      <c r="BA32" s="124">
        <f t="shared" si="23"/>
        <v>0</v>
      </c>
      <c r="BB32" s="124">
        <f t="shared" si="24"/>
        <v>0</v>
      </c>
      <c r="BC32" s="124">
        <f t="shared" si="25"/>
        <v>0</v>
      </c>
      <c r="BD32" s="124">
        <f t="shared" si="26"/>
        <v>0</v>
      </c>
      <c r="BE32" s="124">
        <f t="shared" si="27"/>
        <v>0</v>
      </c>
      <c r="BF32" s="124">
        <f t="shared" si="28"/>
        <v>0</v>
      </c>
      <c r="BG32" s="128"/>
      <c r="BH32" s="128">
        <v>21</v>
      </c>
      <c r="BI32" s="128"/>
      <c r="BJ32" s="73">
        <f t="shared" si="29"/>
        <v>68985.118125000008</v>
      </c>
      <c r="BK32" s="129"/>
      <c r="BL32" s="141"/>
      <c r="BM32" s="69"/>
      <c r="BN32" s="69"/>
      <c r="BO32" s="69"/>
      <c r="BP32" s="126"/>
      <c r="BQ32" s="131"/>
      <c r="BR32" s="131"/>
      <c r="BS32" s="131"/>
      <c r="BT32" s="131"/>
      <c r="BU32" s="131"/>
      <c r="BV32" s="131"/>
      <c r="BW32" s="119">
        <f t="shared" si="5"/>
        <v>0</v>
      </c>
      <c r="BX32" s="133">
        <f t="shared" si="30"/>
        <v>0</v>
      </c>
      <c r="BY32" s="131"/>
      <c r="BZ32" s="134">
        <v>17697</v>
      </c>
      <c r="CA32" s="135">
        <f t="shared" si="31"/>
        <v>27375.046875</v>
      </c>
      <c r="CB32" s="73">
        <f t="shared" si="6"/>
        <v>489150.61031250004</v>
      </c>
    </row>
    <row r="33" spans="1:80" s="27" customFormat="1" ht="15" customHeight="1" x14ac:dyDescent="0.2">
      <c r="A33" s="126">
        <v>24</v>
      </c>
      <c r="B33" s="109" t="s">
        <v>125</v>
      </c>
      <c r="C33" s="120" t="s">
        <v>77</v>
      </c>
      <c r="D33" s="111" t="s">
        <v>2</v>
      </c>
      <c r="E33" s="111" t="s">
        <v>232</v>
      </c>
      <c r="F33" s="111" t="s">
        <v>62</v>
      </c>
      <c r="G33" s="137" t="s">
        <v>334</v>
      </c>
      <c r="H33" s="144" t="s">
        <v>38</v>
      </c>
      <c r="I33" s="113" t="s">
        <v>113</v>
      </c>
      <c r="J33" s="114">
        <v>5.03</v>
      </c>
      <c r="K33" s="115">
        <f t="shared" si="32"/>
        <v>178031.82</v>
      </c>
      <c r="L33" s="110"/>
      <c r="M33" s="110"/>
      <c r="N33" s="117"/>
      <c r="O33" s="119">
        <f t="shared" si="8"/>
        <v>0</v>
      </c>
      <c r="P33" s="118">
        <v>21</v>
      </c>
      <c r="Q33" s="119">
        <f t="shared" si="9"/>
        <v>81783.367312500006</v>
      </c>
      <c r="R33" s="121"/>
      <c r="S33" s="119">
        <f t="shared" si="10"/>
        <v>0</v>
      </c>
      <c r="T33" s="122">
        <f t="shared" si="0"/>
        <v>21</v>
      </c>
      <c r="U33" s="122"/>
      <c r="V33" s="122">
        <v>21</v>
      </c>
      <c r="W33" s="122"/>
      <c r="X33" s="122"/>
      <c r="Y33" s="122"/>
      <c r="Z33" s="124">
        <f t="shared" si="11"/>
        <v>233666.76375000001</v>
      </c>
      <c r="AA33" s="124">
        <f t="shared" si="12"/>
        <v>0</v>
      </c>
      <c r="AB33" s="124">
        <f t="shared" si="13"/>
        <v>0</v>
      </c>
      <c r="AC33" s="122">
        <v>21</v>
      </c>
      <c r="AD33" s="122"/>
      <c r="AE33" s="122"/>
      <c r="AF33" s="125">
        <f t="shared" si="14"/>
        <v>4645.4625000000005</v>
      </c>
      <c r="AG33" s="125">
        <f t="shared" si="15"/>
        <v>0</v>
      </c>
      <c r="AH33" s="125">
        <f t="shared" si="16"/>
        <v>0</v>
      </c>
      <c r="AI33" s="110"/>
      <c r="AJ33" s="121"/>
      <c r="AK33" s="121">
        <v>12</v>
      </c>
      <c r="AL33" s="148"/>
      <c r="AM33" s="121"/>
      <c r="AN33" s="121"/>
      <c r="AO33" s="121"/>
      <c r="AP33" s="121"/>
      <c r="AQ33" s="121"/>
      <c r="AR33" s="121"/>
      <c r="AS33" s="121"/>
      <c r="AT33" s="121"/>
      <c r="AU33" s="124">
        <f t="shared" si="17"/>
        <v>0</v>
      </c>
      <c r="AV33" s="124">
        <f t="shared" si="18"/>
        <v>0</v>
      </c>
      <c r="AW33" s="124">
        <f t="shared" si="19"/>
        <v>5309.1</v>
      </c>
      <c r="AX33" s="124">
        <f t="shared" si="20"/>
        <v>0</v>
      </c>
      <c r="AY33" s="124">
        <f t="shared" si="21"/>
        <v>0</v>
      </c>
      <c r="AZ33" s="124">
        <f t="shared" si="22"/>
        <v>0</v>
      </c>
      <c r="BA33" s="124">
        <f t="shared" si="23"/>
        <v>0</v>
      </c>
      <c r="BB33" s="124">
        <f t="shared" si="24"/>
        <v>0</v>
      </c>
      <c r="BC33" s="124">
        <f t="shared" si="25"/>
        <v>0</v>
      </c>
      <c r="BD33" s="124">
        <f t="shared" si="26"/>
        <v>0</v>
      </c>
      <c r="BE33" s="124">
        <f t="shared" si="27"/>
        <v>0</v>
      </c>
      <c r="BF33" s="124">
        <f t="shared" si="28"/>
        <v>0</v>
      </c>
      <c r="BG33" s="128">
        <v>17</v>
      </c>
      <c r="BH33" s="128"/>
      <c r="BI33" s="128"/>
      <c r="BJ33" s="73">
        <f t="shared" si="29"/>
        <v>56747.642625</v>
      </c>
      <c r="BK33" s="129"/>
      <c r="BL33" s="141"/>
      <c r="BM33" s="69"/>
      <c r="BN33" s="69"/>
      <c r="BO33" s="69"/>
      <c r="BP33" s="126" t="s">
        <v>284</v>
      </c>
      <c r="BQ33" s="131">
        <v>8849</v>
      </c>
      <c r="BR33" s="131"/>
      <c r="BS33" s="131"/>
      <c r="BT33" s="131">
        <v>3539</v>
      </c>
      <c r="BU33" s="131"/>
      <c r="BV33" s="131"/>
      <c r="BW33" s="119">
        <f t="shared" si="5"/>
        <v>0</v>
      </c>
      <c r="BX33" s="133">
        <f t="shared" si="30"/>
        <v>0</v>
      </c>
      <c r="BY33" s="131"/>
      <c r="BZ33" s="134"/>
      <c r="CA33" s="135">
        <f t="shared" si="31"/>
        <v>23366.676375000003</v>
      </c>
      <c r="CB33" s="73">
        <f t="shared" si="6"/>
        <v>417907.01256249996</v>
      </c>
    </row>
    <row r="34" spans="1:80" s="27" customFormat="1" ht="15" customHeight="1" x14ac:dyDescent="0.2">
      <c r="A34" s="108">
        <v>25</v>
      </c>
      <c r="B34" s="109" t="s">
        <v>126</v>
      </c>
      <c r="C34" s="110" t="s">
        <v>127</v>
      </c>
      <c r="D34" s="111" t="s">
        <v>2</v>
      </c>
      <c r="E34" s="111" t="s">
        <v>232</v>
      </c>
      <c r="F34" s="111" t="s">
        <v>57</v>
      </c>
      <c r="G34" s="111" t="s">
        <v>112</v>
      </c>
      <c r="H34" s="144" t="s">
        <v>38</v>
      </c>
      <c r="I34" s="113" t="s">
        <v>113</v>
      </c>
      <c r="J34" s="114">
        <v>5.03</v>
      </c>
      <c r="K34" s="115">
        <f t="shared" si="32"/>
        <v>178031.82</v>
      </c>
      <c r="L34" s="110"/>
      <c r="M34" s="110"/>
      <c r="N34" s="117"/>
      <c r="O34" s="119">
        <f t="shared" si="8"/>
        <v>0</v>
      </c>
      <c r="P34" s="118">
        <v>23</v>
      </c>
      <c r="Q34" s="119">
        <f t="shared" si="9"/>
        <v>89572.259437500004</v>
      </c>
      <c r="R34" s="121"/>
      <c r="S34" s="119">
        <f t="shared" si="10"/>
        <v>0</v>
      </c>
      <c r="T34" s="122">
        <f t="shared" si="0"/>
        <v>23</v>
      </c>
      <c r="U34" s="122"/>
      <c r="V34" s="122">
        <v>18</v>
      </c>
      <c r="W34" s="122">
        <v>5</v>
      </c>
      <c r="X34" s="122"/>
      <c r="Y34" s="122"/>
      <c r="Z34" s="124">
        <f t="shared" si="11"/>
        <v>200285.79750000002</v>
      </c>
      <c r="AA34" s="124">
        <f t="shared" si="12"/>
        <v>55634.943750000006</v>
      </c>
      <c r="AB34" s="124">
        <f t="shared" si="13"/>
        <v>0</v>
      </c>
      <c r="AC34" s="122">
        <v>18</v>
      </c>
      <c r="AD34" s="122">
        <v>5</v>
      </c>
      <c r="AE34" s="122"/>
      <c r="AF34" s="125">
        <f t="shared" si="14"/>
        <v>3981.8250000000003</v>
      </c>
      <c r="AG34" s="125">
        <f t="shared" si="15"/>
        <v>1106.0625</v>
      </c>
      <c r="AH34" s="125">
        <f t="shared" si="16"/>
        <v>0</v>
      </c>
      <c r="AI34" s="121">
        <v>12</v>
      </c>
      <c r="AJ34" s="121"/>
      <c r="AK34" s="121"/>
      <c r="AL34" s="108"/>
      <c r="AM34" s="121">
        <v>3</v>
      </c>
      <c r="AN34" s="121"/>
      <c r="AO34" s="121"/>
      <c r="AP34" s="121"/>
      <c r="AQ34" s="121"/>
      <c r="AR34" s="121"/>
      <c r="AS34" s="121"/>
      <c r="AT34" s="121"/>
      <c r="AU34" s="124">
        <f t="shared" si="17"/>
        <v>2654.55</v>
      </c>
      <c r="AV34" s="124">
        <f t="shared" si="18"/>
        <v>0</v>
      </c>
      <c r="AW34" s="124">
        <f t="shared" si="19"/>
        <v>0</v>
      </c>
      <c r="AX34" s="124">
        <f t="shared" si="20"/>
        <v>0</v>
      </c>
      <c r="AY34" s="124">
        <f t="shared" si="21"/>
        <v>663.63750000000005</v>
      </c>
      <c r="AZ34" s="124">
        <f t="shared" si="22"/>
        <v>0</v>
      </c>
      <c r="BA34" s="124">
        <f t="shared" si="23"/>
        <v>0</v>
      </c>
      <c r="BB34" s="124">
        <f t="shared" si="24"/>
        <v>0</v>
      </c>
      <c r="BC34" s="124">
        <f t="shared" si="25"/>
        <v>0</v>
      </c>
      <c r="BD34" s="124">
        <f t="shared" si="26"/>
        <v>0</v>
      </c>
      <c r="BE34" s="124">
        <f t="shared" si="27"/>
        <v>0</v>
      </c>
      <c r="BF34" s="124">
        <f t="shared" si="28"/>
        <v>0</v>
      </c>
      <c r="BG34" s="128">
        <v>12</v>
      </c>
      <c r="BH34" s="128">
        <v>3</v>
      </c>
      <c r="BI34" s="128"/>
      <c r="BJ34" s="73">
        <f t="shared" si="29"/>
        <v>50071.449375000004</v>
      </c>
      <c r="BK34" s="129"/>
      <c r="BL34" s="141"/>
      <c r="BM34" s="69"/>
      <c r="BN34" s="69"/>
      <c r="BO34" s="69"/>
      <c r="BP34" s="126" t="s">
        <v>311</v>
      </c>
      <c r="BQ34" s="131"/>
      <c r="BR34" s="131">
        <v>10618</v>
      </c>
      <c r="BS34" s="131"/>
      <c r="BT34" s="131">
        <v>3539</v>
      </c>
      <c r="BU34" s="132">
        <v>36920</v>
      </c>
      <c r="BV34" s="149"/>
      <c r="BW34" s="119">
        <f t="shared" si="5"/>
        <v>0</v>
      </c>
      <c r="BX34" s="133">
        <f t="shared" si="30"/>
        <v>0</v>
      </c>
      <c r="BY34" s="131"/>
      <c r="BZ34" s="134"/>
      <c r="CA34" s="135">
        <f t="shared" si="31"/>
        <v>25592.074125000003</v>
      </c>
      <c r="CB34" s="73">
        <f t="shared" si="6"/>
        <v>480639.59918750002</v>
      </c>
    </row>
    <row r="35" spans="1:80" s="27" customFormat="1" ht="15" customHeight="1" x14ac:dyDescent="0.2">
      <c r="A35" s="126">
        <v>26</v>
      </c>
      <c r="B35" s="109" t="s">
        <v>260</v>
      </c>
      <c r="C35" s="110" t="s">
        <v>104</v>
      </c>
      <c r="D35" s="111" t="s">
        <v>2</v>
      </c>
      <c r="E35" s="111" t="s">
        <v>261</v>
      </c>
      <c r="F35" s="111" t="s">
        <v>105</v>
      </c>
      <c r="G35" s="137" t="s">
        <v>333</v>
      </c>
      <c r="H35" s="144" t="s">
        <v>38</v>
      </c>
      <c r="I35" s="113" t="s">
        <v>113</v>
      </c>
      <c r="J35" s="114">
        <v>5.03</v>
      </c>
      <c r="K35" s="115">
        <f t="shared" si="32"/>
        <v>178031.82</v>
      </c>
      <c r="L35" s="110"/>
      <c r="M35" s="110"/>
      <c r="N35" s="117"/>
      <c r="O35" s="119">
        <f t="shared" si="8"/>
        <v>0</v>
      </c>
      <c r="P35" s="118">
        <v>23</v>
      </c>
      <c r="Q35" s="119">
        <f t="shared" si="9"/>
        <v>89572.259437500004</v>
      </c>
      <c r="R35" s="121"/>
      <c r="S35" s="119">
        <f t="shared" si="10"/>
        <v>0</v>
      </c>
      <c r="T35" s="122">
        <f t="shared" si="0"/>
        <v>23</v>
      </c>
      <c r="U35" s="122"/>
      <c r="V35" s="122"/>
      <c r="W35" s="122">
        <v>20</v>
      </c>
      <c r="X35" s="122">
        <v>3</v>
      </c>
      <c r="Y35" s="122"/>
      <c r="Z35" s="124">
        <f t="shared" si="11"/>
        <v>0</v>
      </c>
      <c r="AA35" s="124">
        <f t="shared" si="12"/>
        <v>222539.77500000002</v>
      </c>
      <c r="AB35" s="124">
        <f t="shared" si="13"/>
        <v>33380.966249999998</v>
      </c>
      <c r="AC35" s="122"/>
      <c r="AD35" s="122">
        <v>20</v>
      </c>
      <c r="AE35" s="122">
        <v>3</v>
      </c>
      <c r="AF35" s="125">
        <f t="shared" si="14"/>
        <v>0</v>
      </c>
      <c r="AG35" s="125">
        <f t="shared" si="15"/>
        <v>4424.25</v>
      </c>
      <c r="AH35" s="125">
        <f t="shared" si="16"/>
        <v>663.63750000000005</v>
      </c>
      <c r="AI35" s="121"/>
      <c r="AJ35" s="121"/>
      <c r="AK35" s="121"/>
      <c r="AL35" s="108"/>
      <c r="AM35" s="121"/>
      <c r="AN35" s="121"/>
      <c r="AO35" s="121">
        <v>14</v>
      </c>
      <c r="AP35" s="121"/>
      <c r="AQ35" s="121"/>
      <c r="AR35" s="121"/>
      <c r="AS35" s="121"/>
      <c r="AT35" s="121"/>
      <c r="AU35" s="124">
        <f t="shared" si="17"/>
        <v>0</v>
      </c>
      <c r="AV35" s="124">
        <f t="shared" si="18"/>
        <v>0</v>
      </c>
      <c r="AW35" s="124">
        <f t="shared" si="19"/>
        <v>0</v>
      </c>
      <c r="AX35" s="124">
        <f t="shared" si="20"/>
        <v>0</v>
      </c>
      <c r="AY35" s="124">
        <f t="shared" si="21"/>
        <v>0</v>
      </c>
      <c r="AZ35" s="124">
        <f t="shared" si="22"/>
        <v>0</v>
      </c>
      <c r="BA35" s="124">
        <f t="shared" si="23"/>
        <v>6193.9500000000007</v>
      </c>
      <c r="BB35" s="124">
        <f t="shared" si="24"/>
        <v>0</v>
      </c>
      <c r="BC35" s="124">
        <f t="shared" si="25"/>
        <v>0</v>
      </c>
      <c r="BD35" s="124">
        <f t="shared" si="26"/>
        <v>0</v>
      </c>
      <c r="BE35" s="124">
        <f t="shared" si="27"/>
        <v>0</v>
      </c>
      <c r="BF35" s="124">
        <f t="shared" si="28"/>
        <v>0</v>
      </c>
      <c r="BG35" s="128"/>
      <c r="BH35" s="128">
        <v>14</v>
      </c>
      <c r="BI35" s="128"/>
      <c r="BJ35" s="73">
        <f t="shared" si="29"/>
        <v>46733.352749999998</v>
      </c>
      <c r="BK35" s="129"/>
      <c r="BL35" s="141"/>
      <c r="BM35" s="69"/>
      <c r="BN35" s="69"/>
      <c r="BO35" s="69"/>
      <c r="BP35" s="126"/>
      <c r="BQ35" s="131"/>
      <c r="BR35" s="131"/>
      <c r="BS35" s="131"/>
      <c r="BT35" s="131">
        <v>3539</v>
      </c>
      <c r="BU35" s="131">
        <v>36920</v>
      </c>
      <c r="BV35" s="149"/>
      <c r="BW35" s="119">
        <f t="shared" si="5"/>
        <v>0</v>
      </c>
      <c r="BX35" s="133">
        <f t="shared" si="30"/>
        <v>0</v>
      </c>
      <c r="BY35" s="131"/>
      <c r="BZ35" s="134"/>
      <c r="CA35" s="135">
        <f t="shared" si="31"/>
        <v>25592.074125000003</v>
      </c>
      <c r="CB35" s="73">
        <f t="shared" si="6"/>
        <v>469559.26506250008</v>
      </c>
    </row>
    <row r="36" spans="1:80" s="27" customFormat="1" ht="15" customHeight="1" x14ac:dyDescent="0.2">
      <c r="A36" s="108">
        <v>27</v>
      </c>
      <c r="B36" s="109" t="s">
        <v>73</v>
      </c>
      <c r="C36" s="151" t="s">
        <v>74</v>
      </c>
      <c r="D36" s="111" t="s">
        <v>2</v>
      </c>
      <c r="E36" s="111" t="s">
        <v>241</v>
      </c>
      <c r="F36" s="111" t="s">
        <v>75</v>
      </c>
      <c r="G36" s="111" t="s">
        <v>344</v>
      </c>
      <c r="H36" s="144" t="s">
        <v>38</v>
      </c>
      <c r="I36" s="113" t="s">
        <v>113</v>
      </c>
      <c r="J36" s="114">
        <v>5.2</v>
      </c>
      <c r="K36" s="115">
        <f t="shared" si="32"/>
        <v>184048.80000000002</v>
      </c>
      <c r="L36" s="110"/>
      <c r="M36" s="110"/>
      <c r="N36" s="117"/>
      <c r="O36" s="119">
        <f t="shared" si="8"/>
        <v>0</v>
      </c>
      <c r="P36" s="118">
        <v>22</v>
      </c>
      <c r="Q36" s="119">
        <f t="shared" si="9"/>
        <v>88573.485000000001</v>
      </c>
      <c r="R36" s="121"/>
      <c r="S36" s="119">
        <f t="shared" si="10"/>
        <v>0</v>
      </c>
      <c r="T36" s="122">
        <f t="shared" si="0"/>
        <v>22</v>
      </c>
      <c r="U36" s="122"/>
      <c r="V36" s="122"/>
      <c r="W36" s="122">
        <v>11</v>
      </c>
      <c r="X36" s="122">
        <v>11</v>
      </c>
      <c r="Y36" s="122"/>
      <c r="Z36" s="124">
        <f t="shared" si="11"/>
        <v>0</v>
      </c>
      <c r="AA36" s="124">
        <f t="shared" si="12"/>
        <v>126533.55000000002</v>
      </c>
      <c r="AB36" s="124">
        <f t="shared" si="13"/>
        <v>126533.55000000002</v>
      </c>
      <c r="AC36" s="122"/>
      <c r="AD36" s="122">
        <v>11</v>
      </c>
      <c r="AE36" s="122">
        <v>11</v>
      </c>
      <c r="AF36" s="125">
        <f t="shared" si="14"/>
        <v>0</v>
      </c>
      <c r="AG36" s="125">
        <f t="shared" si="15"/>
        <v>2433.3375000000001</v>
      </c>
      <c r="AH36" s="125">
        <f t="shared" si="16"/>
        <v>2433.3375000000001</v>
      </c>
      <c r="AI36" s="121"/>
      <c r="AJ36" s="121"/>
      <c r="AK36" s="121"/>
      <c r="AL36" s="108"/>
      <c r="AM36" s="121"/>
      <c r="AN36" s="121"/>
      <c r="AO36" s="121"/>
      <c r="AP36" s="121"/>
      <c r="AQ36" s="121"/>
      <c r="AR36" s="121"/>
      <c r="AS36" s="121"/>
      <c r="AT36" s="121"/>
      <c r="AU36" s="124">
        <f t="shared" si="17"/>
        <v>0</v>
      </c>
      <c r="AV36" s="124">
        <f t="shared" si="18"/>
        <v>0</v>
      </c>
      <c r="AW36" s="124">
        <f t="shared" si="19"/>
        <v>0</v>
      </c>
      <c r="AX36" s="124">
        <f t="shared" si="20"/>
        <v>0</v>
      </c>
      <c r="AY36" s="124">
        <f t="shared" si="21"/>
        <v>0</v>
      </c>
      <c r="AZ36" s="124">
        <f t="shared" si="22"/>
        <v>0</v>
      </c>
      <c r="BA36" s="124">
        <f t="shared" si="23"/>
        <v>0</v>
      </c>
      <c r="BB36" s="124">
        <f t="shared" si="24"/>
        <v>0</v>
      </c>
      <c r="BC36" s="124">
        <f t="shared" si="25"/>
        <v>0</v>
      </c>
      <c r="BD36" s="124">
        <f t="shared" si="26"/>
        <v>0</v>
      </c>
      <c r="BE36" s="124">
        <f t="shared" si="27"/>
        <v>0</v>
      </c>
      <c r="BF36" s="124">
        <f t="shared" si="28"/>
        <v>0</v>
      </c>
      <c r="BG36" s="128"/>
      <c r="BH36" s="128">
        <v>10</v>
      </c>
      <c r="BI36" s="128">
        <v>8</v>
      </c>
      <c r="BJ36" s="73">
        <f t="shared" si="29"/>
        <v>62116.47</v>
      </c>
      <c r="BK36" s="129"/>
      <c r="BL36" s="141"/>
      <c r="BM36" s="69"/>
      <c r="BN36" s="69"/>
      <c r="BO36" s="69"/>
      <c r="BP36" s="126" t="s">
        <v>117</v>
      </c>
      <c r="BQ36" s="131"/>
      <c r="BR36" s="131">
        <v>10618</v>
      </c>
      <c r="BS36" s="131"/>
      <c r="BT36" s="131">
        <v>3539</v>
      </c>
      <c r="BU36" s="132">
        <v>36920</v>
      </c>
      <c r="BV36" s="149"/>
      <c r="BW36" s="119">
        <f t="shared" si="5"/>
        <v>0</v>
      </c>
      <c r="BX36" s="133">
        <f t="shared" si="30"/>
        <v>0</v>
      </c>
      <c r="BY36" s="131"/>
      <c r="BZ36" s="134"/>
      <c r="CA36" s="135">
        <f t="shared" si="31"/>
        <v>25306.710000000006</v>
      </c>
      <c r="CB36" s="73">
        <f t="shared" si="6"/>
        <v>485007.44000000012</v>
      </c>
    </row>
    <row r="37" spans="1:80" s="27" customFormat="1" ht="15" customHeight="1" x14ac:dyDescent="0.2">
      <c r="A37" s="126">
        <v>28</v>
      </c>
      <c r="B37" s="109" t="s">
        <v>128</v>
      </c>
      <c r="C37" s="120" t="s">
        <v>77</v>
      </c>
      <c r="D37" s="111" t="s">
        <v>2</v>
      </c>
      <c r="E37" s="111" t="s">
        <v>242</v>
      </c>
      <c r="F37" s="111" t="s">
        <v>62</v>
      </c>
      <c r="G37" s="111" t="s">
        <v>129</v>
      </c>
      <c r="H37" s="144" t="s">
        <v>38</v>
      </c>
      <c r="I37" s="113" t="s">
        <v>113</v>
      </c>
      <c r="J37" s="114">
        <v>5.2</v>
      </c>
      <c r="K37" s="115">
        <f t="shared" si="32"/>
        <v>184048.80000000002</v>
      </c>
      <c r="L37" s="110"/>
      <c r="M37" s="110"/>
      <c r="N37" s="117"/>
      <c r="O37" s="119">
        <f t="shared" si="8"/>
        <v>0</v>
      </c>
      <c r="P37" s="118">
        <v>22</v>
      </c>
      <c r="Q37" s="119">
        <f t="shared" si="9"/>
        <v>88573.485000000001</v>
      </c>
      <c r="R37" s="121"/>
      <c r="S37" s="119">
        <f t="shared" si="10"/>
        <v>0</v>
      </c>
      <c r="T37" s="122">
        <f t="shared" si="0"/>
        <v>22</v>
      </c>
      <c r="U37" s="122"/>
      <c r="V37" s="122">
        <v>22</v>
      </c>
      <c r="W37" s="122"/>
      <c r="X37" s="122"/>
      <c r="Y37" s="122"/>
      <c r="Z37" s="124">
        <f t="shared" si="11"/>
        <v>253067.10000000003</v>
      </c>
      <c r="AA37" s="124">
        <f t="shared" si="12"/>
        <v>0</v>
      </c>
      <c r="AB37" s="124">
        <f t="shared" si="13"/>
        <v>0</v>
      </c>
      <c r="AC37" s="122">
        <v>22</v>
      </c>
      <c r="AD37" s="122"/>
      <c r="AE37" s="122"/>
      <c r="AF37" s="125">
        <f t="shared" si="14"/>
        <v>4866.6750000000002</v>
      </c>
      <c r="AG37" s="125">
        <f t="shared" si="15"/>
        <v>0</v>
      </c>
      <c r="AH37" s="125">
        <f t="shared" si="16"/>
        <v>0</v>
      </c>
      <c r="AI37" s="121"/>
      <c r="AJ37" s="121"/>
      <c r="AK37" s="121">
        <v>11</v>
      </c>
      <c r="AL37" s="108"/>
      <c r="AM37" s="121"/>
      <c r="AN37" s="121"/>
      <c r="AO37" s="121"/>
      <c r="AP37" s="121"/>
      <c r="AQ37" s="121"/>
      <c r="AR37" s="121"/>
      <c r="AS37" s="121"/>
      <c r="AT37" s="121"/>
      <c r="AU37" s="124">
        <f t="shared" si="17"/>
        <v>0</v>
      </c>
      <c r="AV37" s="124">
        <f t="shared" si="18"/>
        <v>0</v>
      </c>
      <c r="AW37" s="124">
        <f t="shared" si="19"/>
        <v>4866.6750000000002</v>
      </c>
      <c r="AX37" s="124">
        <f t="shared" si="20"/>
        <v>0</v>
      </c>
      <c r="AY37" s="124">
        <f t="shared" si="21"/>
        <v>0</v>
      </c>
      <c r="AZ37" s="124">
        <f t="shared" si="22"/>
        <v>0</v>
      </c>
      <c r="BA37" s="124">
        <f t="shared" si="23"/>
        <v>0</v>
      </c>
      <c r="BB37" s="124">
        <f t="shared" si="24"/>
        <v>0</v>
      </c>
      <c r="BC37" s="124">
        <f t="shared" si="25"/>
        <v>0</v>
      </c>
      <c r="BD37" s="124">
        <f t="shared" si="26"/>
        <v>0</v>
      </c>
      <c r="BE37" s="124">
        <f t="shared" si="27"/>
        <v>0</v>
      </c>
      <c r="BF37" s="124">
        <f t="shared" si="28"/>
        <v>0</v>
      </c>
      <c r="BG37" s="128">
        <v>17</v>
      </c>
      <c r="BH37" s="128"/>
      <c r="BI37" s="128"/>
      <c r="BJ37" s="73">
        <f t="shared" si="29"/>
        <v>58665.555</v>
      </c>
      <c r="BK37" s="129"/>
      <c r="BL37" s="141"/>
      <c r="BM37" s="69"/>
      <c r="BN37" s="69"/>
      <c r="BO37" s="69"/>
      <c r="BP37" s="126" t="s">
        <v>285</v>
      </c>
      <c r="BQ37" s="131">
        <v>8849</v>
      </c>
      <c r="BR37" s="131"/>
      <c r="BS37" s="131"/>
      <c r="BT37" s="131">
        <v>3539</v>
      </c>
      <c r="BU37" s="131"/>
      <c r="BV37" s="149"/>
      <c r="BW37" s="119">
        <f t="shared" si="5"/>
        <v>0</v>
      </c>
      <c r="BX37" s="133">
        <f t="shared" si="30"/>
        <v>0</v>
      </c>
      <c r="BY37" s="131"/>
      <c r="BZ37" s="134"/>
      <c r="CA37" s="135">
        <f t="shared" si="31"/>
        <v>25306.710000000006</v>
      </c>
      <c r="CB37" s="73">
        <f t="shared" si="6"/>
        <v>447734.2</v>
      </c>
    </row>
    <row r="38" spans="1:80" s="28" customFormat="1" ht="15" customHeight="1" x14ac:dyDescent="0.2">
      <c r="A38" s="108">
        <v>29</v>
      </c>
      <c r="B38" s="109" t="s">
        <v>131</v>
      </c>
      <c r="C38" s="151" t="s">
        <v>101</v>
      </c>
      <c r="D38" s="111" t="s">
        <v>2</v>
      </c>
      <c r="E38" s="111" t="s">
        <v>230</v>
      </c>
      <c r="F38" s="111" t="s">
        <v>102</v>
      </c>
      <c r="G38" s="111" t="s">
        <v>338</v>
      </c>
      <c r="H38" s="144" t="s">
        <v>38</v>
      </c>
      <c r="I38" s="113" t="s">
        <v>113</v>
      </c>
      <c r="J38" s="114">
        <v>5.2</v>
      </c>
      <c r="K38" s="115">
        <f t="shared" si="32"/>
        <v>184048.80000000002</v>
      </c>
      <c r="L38" s="110"/>
      <c r="M38" s="110"/>
      <c r="N38" s="117"/>
      <c r="O38" s="119">
        <f t="shared" si="8"/>
        <v>0</v>
      </c>
      <c r="P38" s="118">
        <v>23</v>
      </c>
      <c r="Q38" s="119">
        <f t="shared" si="9"/>
        <v>92599.552500000005</v>
      </c>
      <c r="R38" s="121"/>
      <c r="S38" s="119">
        <f t="shared" si="10"/>
        <v>0</v>
      </c>
      <c r="T38" s="122">
        <f t="shared" si="0"/>
        <v>23</v>
      </c>
      <c r="U38" s="122"/>
      <c r="V38" s="122">
        <v>14</v>
      </c>
      <c r="W38" s="122">
        <v>3</v>
      </c>
      <c r="X38" s="122">
        <v>6</v>
      </c>
      <c r="Y38" s="122"/>
      <c r="Z38" s="124">
        <f t="shared" si="11"/>
        <v>161042.70000000001</v>
      </c>
      <c r="AA38" s="124">
        <f t="shared" si="12"/>
        <v>34509.15</v>
      </c>
      <c r="AB38" s="124">
        <f t="shared" si="13"/>
        <v>69018.3</v>
      </c>
      <c r="AC38" s="122">
        <v>14</v>
      </c>
      <c r="AD38" s="122">
        <v>3</v>
      </c>
      <c r="AE38" s="122">
        <v>6</v>
      </c>
      <c r="AF38" s="125">
        <f t="shared" si="14"/>
        <v>3096.9750000000004</v>
      </c>
      <c r="AG38" s="125">
        <f t="shared" si="15"/>
        <v>663.63750000000005</v>
      </c>
      <c r="AH38" s="125">
        <f t="shared" si="16"/>
        <v>1327.2750000000001</v>
      </c>
      <c r="AI38" s="121"/>
      <c r="AJ38" s="121"/>
      <c r="AK38" s="121"/>
      <c r="AL38" s="108"/>
      <c r="AM38" s="121"/>
      <c r="AN38" s="121"/>
      <c r="AO38" s="121"/>
      <c r="AP38" s="121"/>
      <c r="AQ38" s="121"/>
      <c r="AR38" s="121"/>
      <c r="AS38" s="121"/>
      <c r="AT38" s="121"/>
      <c r="AU38" s="124">
        <f t="shared" si="17"/>
        <v>0</v>
      </c>
      <c r="AV38" s="124">
        <f t="shared" si="18"/>
        <v>0</v>
      </c>
      <c r="AW38" s="124">
        <f t="shared" si="19"/>
        <v>0</v>
      </c>
      <c r="AX38" s="124">
        <f t="shared" si="20"/>
        <v>0</v>
      </c>
      <c r="AY38" s="124">
        <f t="shared" si="21"/>
        <v>0</v>
      </c>
      <c r="AZ38" s="124">
        <f t="shared" si="22"/>
        <v>0</v>
      </c>
      <c r="BA38" s="124">
        <f t="shared" si="23"/>
        <v>0</v>
      </c>
      <c r="BB38" s="124">
        <f t="shared" si="24"/>
        <v>0</v>
      </c>
      <c r="BC38" s="124">
        <f t="shared" si="25"/>
        <v>0</v>
      </c>
      <c r="BD38" s="124">
        <f t="shared" si="26"/>
        <v>0</v>
      </c>
      <c r="BE38" s="124">
        <f t="shared" si="27"/>
        <v>0</v>
      </c>
      <c r="BF38" s="124">
        <f t="shared" si="28"/>
        <v>0</v>
      </c>
      <c r="BG38" s="128">
        <v>6</v>
      </c>
      <c r="BH38" s="128">
        <v>3</v>
      </c>
      <c r="BI38" s="128">
        <v>6</v>
      </c>
      <c r="BJ38" s="73">
        <f t="shared" si="29"/>
        <v>51763.725000000006</v>
      </c>
      <c r="BK38" s="147"/>
      <c r="BL38" s="148"/>
      <c r="BM38" s="110"/>
      <c r="BN38" s="110"/>
      <c r="BO38" s="110"/>
      <c r="BP38" s="108"/>
      <c r="BQ38" s="149"/>
      <c r="BR38" s="149"/>
      <c r="BS38" s="149"/>
      <c r="BT38" s="131">
        <v>3539</v>
      </c>
      <c r="BU38" s="131"/>
      <c r="BV38" s="149"/>
      <c r="BW38" s="119">
        <f t="shared" si="5"/>
        <v>0</v>
      </c>
      <c r="BX38" s="133">
        <f t="shared" si="30"/>
        <v>0</v>
      </c>
      <c r="BY38" s="149"/>
      <c r="BZ38" s="150">
        <v>17697</v>
      </c>
      <c r="CA38" s="135">
        <f t="shared" si="31"/>
        <v>26457.015000000003</v>
      </c>
      <c r="CB38" s="73">
        <f t="shared" si="6"/>
        <v>461714.33</v>
      </c>
    </row>
    <row r="39" spans="1:80" s="27" customFormat="1" ht="15" customHeight="1" x14ac:dyDescent="0.2">
      <c r="A39" s="126">
        <v>30</v>
      </c>
      <c r="B39" s="109" t="s">
        <v>132</v>
      </c>
      <c r="C39" s="151" t="s">
        <v>68</v>
      </c>
      <c r="D39" s="111" t="s">
        <v>2</v>
      </c>
      <c r="E39" s="110" t="s">
        <v>243</v>
      </c>
      <c r="F39" s="110" t="s">
        <v>69</v>
      </c>
      <c r="G39" s="111" t="s">
        <v>133</v>
      </c>
      <c r="H39" s="148" t="s">
        <v>38</v>
      </c>
      <c r="I39" s="113" t="s">
        <v>113</v>
      </c>
      <c r="J39" s="114">
        <v>5.2</v>
      </c>
      <c r="K39" s="115">
        <f t="shared" si="32"/>
        <v>184048.80000000002</v>
      </c>
      <c r="L39" s="110"/>
      <c r="M39" s="110"/>
      <c r="N39" s="117"/>
      <c r="O39" s="119">
        <f t="shared" si="8"/>
        <v>0</v>
      </c>
      <c r="P39" s="118">
        <v>24</v>
      </c>
      <c r="Q39" s="119">
        <f t="shared" si="9"/>
        <v>96625.62</v>
      </c>
      <c r="R39" s="121"/>
      <c r="S39" s="119">
        <f t="shared" si="10"/>
        <v>0</v>
      </c>
      <c r="T39" s="122">
        <f t="shared" si="0"/>
        <v>24</v>
      </c>
      <c r="U39" s="122"/>
      <c r="V39" s="122">
        <v>0</v>
      </c>
      <c r="W39" s="122">
        <v>14</v>
      </c>
      <c r="X39" s="122">
        <v>10</v>
      </c>
      <c r="Y39" s="122"/>
      <c r="Z39" s="124">
        <f t="shared" si="11"/>
        <v>0</v>
      </c>
      <c r="AA39" s="124">
        <f t="shared" si="12"/>
        <v>161042.70000000001</v>
      </c>
      <c r="AB39" s="124">
        <f t="shared" si="13"/>
        <v>115030.50000000001</v>
      </c>
      <c r="AC39" s="122">
        <v>0</v>
      </c>
      <c r="AD39" s="122">
        <v>14</v>
      </c>
      <c r="AE39" s="122">
        <v>10</v>
      </c>
      <c r="AF39" s="125">
        <f t="shared" si="14"/>
        <v>0</v>
      </c>
      <c r="AG39" s="125">
        <f t="shared" si="15"/>
        <v>3096.9750000000004</v>
      </c>
      <c r="AH39" s="125">
        <f t="shared" si="16"/>
        <v>2212.125</v>
      </c>
      <c r="AI39" s="121"/>
      <c r="AJ39" s="121"/>
      <c r="AK39" s="121"/>
      <c r="AL39" s="108"/>
      <c r="AM39" s="121"/>
      <c r="AN39" s="121"/>
      <c r="AO39" s="121">
        <v>14</v>
      </c>
      <c r="AP39" s="121"/>
      <c r="AQ39" s="121"/>
      <c r="AR39" s="121"/>
      <c r="AS39" s="121">
        <v>8</v>
      </c>
      <c r="AT39" s="121"/>
      <c r="AU39" s="124">
        <f t="shared" si="17"/>
        <v>0</v>
      </c>
      <c r="AV39" s="124">
        <f t="shared" si="18"/>
        <v>0</v>
      </c>
      <c r="AW39" s="124">
        <f t="shared" si="19"/>
        <v>0</v>
      </c>
      <c r="AX39" s="124">
        <f t="shared" si="20"/>
        <v>0</v>
      </c>
      <c r="AY39" s="124">
        <f t="shared" si="21"/>
        <v>0</v>
      </c>
      <c r="AZ39" s="124">
        <f t="shared" si="22"/>
        <v>0</v>
      </c>
      <c r="BA39" s="124">
        <f t="shared" si="23"/>
        <v>6193.9500000000007</v>
      </c>
      <c r="BB39" s="124">
        <f t="shared" si="24"/>
        <v>0</v>
      </c>
      <c r="BC39" s="124">
        <f t="shared" si="25"/>
        <v>0</v>
      </c>
      <c r="BD39" s="124">
        <f t="shared" si="26"/>
        <v>0</v>
      </c>
      <c r="BE39" s="124">
        <f t="shared" si="27"/>
        <v>3539.4</v>
      </c>
      <c r="BF39" s="124">
        <f t="shared" si="28"/>
        <v>0</v>
      </c>
      <c r="BG39" s="128"/>
      <c r="BH39" s="128">
        <v>14</v>
      </c>
      <c r="BI39" s="128">
        <v>8</v>
      </c>
      <c r="BJ39" s="73">
        <f t="shared" si="29"/>
        <v>75920.13</v>
      </c>
      <c r="BK39" s="129"/>
      <c r="BL39" s="141"/>
      <c r="BM39" s="69"/>
      <c r="BN39" s="69"/>
      <c r="BO39" s="69"/>
      <c r="BP39" s="126" t="s">
        <v>286</v>
      </c>
      <c r="BQ39" s="131"/>
      <c r="BR39" s="131"/>
      <c r="BS39" s="131">
        <v>10618</v>
      </c>
      <c r="BT39" s="131">
        <v>3539</v>
      </c>
      <c r="BU39" s="131"/>
      <c r="BV39" s="131"/>
      <c r="BW39" s="119">
        <f t="shared" si="5"/>
        <v>0</v>
      </c>
      <c r="BX39" s="133">
        <f t="shared" si="30"/>
        <v>0</v>
      </c>
      <c r="BY39" s="131"/>
      <c r="BZ39" s="134"/>
      <c r="CA39" s="135">
        <f t="shared" si="31"/>
        <v>27607.320000000003</v>
      </c>
      <c r="CB39" s="73">
        <f t="shared" si="6"/>
        <v>505425.72000000003</v>
      </c>
    </row>
    <row r="40" spans="1:80" s="28" customFormat="1" ht="15" customHeight="1" x14ac:dyDescent="0.2">
      <c r="A40" s="108">
        <v>31</v>
      </c>
      <c r="B40" s="109" t="s">
        <v>218</v>
      </c>
      <c r="C40" s="120" t="s">
        <v>77</v>
      </c>
      <c r="D40" s="111" t="s">
        <v>139</v>
      </c>
      <c r="E40" s="110" t="s">
        <v>245</v>
      </c>
      <c r="F40" s="111" t="s">
        <v>62</v>
      </c>
      <c r="G40" s="137" t="s">
        <v>334</v>
      </c>
      <c r="H40" s="148" t="s">
        <v>38</v>
      </c>
      <c r="I40" s="113" t="s">
        <v>113</v>
      </c>
      <c r="J40" s="114">
        <v>5.2</v>
      </c>
      <c r="K40" s="115">
        <f t="shared" si="32"/>
        <v>184048.80000000002</v>
      </c>
      <c r="L40" s="110"/>
      <c r="M40" s="110"/>
      <c r="N40" s="117"/>
      <c r="O40" s="119">
        <f t="shared" si="8"/>
        <v>0</v>
      </c>
      <c r="P40" s="118">
        <v>8</v>
      </c>
      <c r="Q40" s="119">
        <f t="shared" si="9"/>
        <v>32208.54</v>
      </c>
      <c r="R40" s="121"/>
      <c r="S40" s="119">
        <f t="shared" si="10"/>
        <v>0</v>
      </c>
      <c r="T40" s="122">
        <f t="shared" si="0"/>
        <v>8</v>
      </c>
      <c r="U40" s="122"/>
      <c r="V40" s="122">
        <v>8</v>
      </c>
      <c r="W40" s="122"/>
      <c r="X40" s="122"/>
      <c r="Y40" s="122"/>
      <c r="Z40" s="124">
        <f t="shared" si="11"/>
        <v>92024.400000000009</v>
      </c>
      <c r="AA40" s="124">
        <f t="shared" si="12"/>
        <v>0</v>
      </c>
      <c r="AB40" s="124">
        <f t="shared" si="13"/>
        <v>0</v>
      </c>
      <c r="AC40" s="122">
        <v>8</v>
      </c>
      <c r="AD40" s="122"/>
      <c r="AE40" s="122"/>
      <c r="AF40" s="125">
        <f t="shared" si="14"/>
        <v>1769.7</v>
      </c>
      <c r="AG40" s="125">
        <f t="shared" si="15"/>
        <v>0</v>
      </c>
      <c r="AH40" s="125">
        <f t="shared" si="16"/>
        <v>0</v>
      </c>
      <c r="AI40" s="121"/>
      <c r="AJ40" s="121"/>
      <c r="AK40" s="121"/>
      <c r="AL40" s="108"/>
      <c r="AM40" s="121"/>
      <c r="AN40" s="121"/>
      <c r="AO40" s="121"/>
      <c r="AP40" s="121"/>
      <c r="AQ40" s="121"/>
      <c r="AR40" s="121"/>
      <c r="AS40" s="121"/>
      <c r="AT40" s="121"/>
      <c r="AU40" s="124">
        <f t="shared" si="17"/>
        <v>0</v>
      </c>
      <c r="AV40" s="124">
        <f t="shared" si="18"/>
        <v>0</v>
      </c>
      <c r="AW40" s="124">
        <f t="shared" si="19"/>
        <v>0</v>
      </c>
      <c r="AX40" s="124">
        <f t="shared" si="20"/>
        <v>0</v>
      </c>
      <c r="AY40" s="124">
        <f t="shared" si="21"/>
        <v>0</v>
      </c>
      <c r="AZ40" s="124">
        <f t="shared" si="22"/>
        <v>0</v>
      </c>
      <c r="BA40" s="124">
        <f t="shared" si="23"/>
        <v>0</v>
      </c>
      <c r="BB40" s="124">
        <f t="shared" si="24"/>
        <v>0</v>
      </c>
      <c r="BC40" s="124">
        <f t="shared" si="25"/>
        <v>0</v>
      </c>
      <c r="BD40" s="124">
        <f t="shared" si="26"/>
        <v>0</v>
      </c>
      <c r="BE40" s="124">
        <f t="shared" si="27"/>
        <v>0</v>
      </c>
      <c r="BF40" s="124">
        <f t="shared" si="28"/>
        <v>0</v>
      </c>
      <c r="BG40" s="128">
        <v>8</v>
      </c>
      <c r="BH40" s="128"/>
      <c r="BI40" s="128"/>
      <c r="BJ40" s="73">
        <f t="shared" si="29"/>
        <v>27607.320000000003</v>
      </c>
      <c r="BK40" s="147"/>
      <c r="BL40" s="148"/>
      <c r="BM40" s="110"/>
      <c r="BN40" s="110"/>
      <c r="BO40" s="110"/>
      <c r="BP40" s="108"/>
      <c r="BQ40" s="149"/>
      <c r="BR40" s="149"/>
      <c r="BS40" s="149"/>
      <c r="BT40" s="149"/>
      <c r="BU40" s="131"/>
      <c r="BV40" s="149"/>
      <c r="BW40" s="119">
        <f t="shared" si="5"/>
        <v>0</v>
      </c>
      <c r="BX40" s="133">
        <f t="shared" si="30"/>
        <v>0</v>
      </c>
      <c r="BY40" s="149"/>
      <c r="BZ40" s="150"/>
      <c r="CA40" s="135">
        <f t="shared" si="31"/>
        <v>9202.44</v>
      </c>
      <c r="CB40" s="73">
        <f t="shared" si="6"/>
        <v>162812.40000000002</v>
      </c>
    </row>
    <row r="41" spans="1:80" s="27" customFormat="1" ht="15" customHeight="1" x14ac:dyDescent="0.2">
      <c r="A41" s="126">
        <v>32</v>
      </c>
      <c r="B41" s="136" t="s">
        <v>134</v>
      </c>
      <c r="C41" s="152" t="s">
        <v>111</v>
      </c>
      <c r="D41" s="137" t="s">
        <v>2</v>
      </c>
      <c r="E41" s="137" t="s">
        <v>190</v>
      </c>
      <c r="F41" s="137" t="s">
        <v>108</v>
      </c>
      <c r="G41" s="137" t="s">
        <v>109</v>
      </c>
      <c r="H41" s="66" t="s">
        <v>352</v>
      </c>
      <c r="I41" s="113" t="s">
        <v>113</v>
      </c>
      <c r="J41" s="153">
        <v>5.2</v>
      </c>
      <c r="K41" s="68">
        <f>17697*J41*2</f>
        <v>184048.80000000002</v>
      </c>
      <c r="L41" s="69"/>
      <c r="M41" s="69"/>
      <c r="N41" s="124"/>
      <c r="O41" s="124">
        <f t="shared" si="8"/>
        <v>0</v>
      </c>
      <c r="P41" s="143"/>
      <c r="Q41" s="124">
        <f t="shared" si="9"/>
        <v>0</v>
      </c>
      <c r="R41" s="127"/>
      <c r="S41" s="124">
        <f t="shared" si="10"/>
        <v>0</v>
      </c>
      <c r="T41" s="122">
        <f t="shared" si="0"/>
        <v>4</v>
      </c>
      <c r="U41" s="122"/>
      <c r="V41" s="122"/>
      <c r="W41" s="122">
        <v>4</v>
      </c>
      <c r="X41" s="122"/>
      <c r="Y41" s="122"/>
      <c r="Z41" s="124">
        <f t="shared" si="11"/>
        <v>0</v>
      </c>
      <c r="AA41" s="124">
        <f t="shared" si="12"/>
        <v>46012.200000000004</v>
      </c>
      <c r="AB41" s="124">
        <f t="shared" si="13"/>
        <v>0</v>
      </c>
      <c r="AC41" s="122"/>
      <c r="AD41" s="122">
        <v>4</v>
      </c>
      <c r="AE41" s="122"/>
      <c r="AF41" s="125">
        <f t="shared" si="14"/>
        <v>0</v>
      </c>
      <c r="AG41" s="125">
        <f t="shared" si="15"/>
        <v>884.85</v>
      </c>
      <c r="AH41" s="125">
        <f t="shared" si="16"/>
        <v>0</v>
      </c>
      <c r="AI41" s="121"/>
      <c r="AJ41" s="121"/>
      <c r="AK41" s="121"/>
      <c r="AL41" s="108"/>
      <c r="AM41" s="121"/>
      <c r="AN41" s="121"/>
      <c r="AO41" s="121">
        <v>4</v>
      </c>
      <c r="AP41" s="121"/>
      <c r="AQ41" s="121"/>
      <c r="AR41" s="121"/>
      <c r="AS41" s="121"/>
      <c r="AT41" s="121"/>
      <c r="AU41" s="124">
        <f t="shared" si="17"/>
        <v>0</v>
      </c>
      <c r="AV41" s="124">
        <f t="shared" si="18"/>
        <v>0</v>
      </c>
      <c r="AW41" s="124">
        <f t="shared" si="19"/>
        <v>0</v>
      </c>
      <c r="AX41" s="124">
        <f t="shared" si="20"/>
        <v>0</v>
      </c>
      <c r="AY41" s="124">
        <f t="shared" si="21"/>
        <v>0</v>
      </c>
      <c r="AZ41" s="124">
        <f t="shared" si="22"/>
        <v>0</v>
      </c>
      <c r="BA41" s="124">
        <f t="shared" si="23"/>
        <v>1769.7</v>
      </c>
      <c r="BB41" s="124">
        <f t="shared" si="24"/>
        <v>0</v>
      </c>
      <c r="BC41" s="124">
        <f t="shared" si="25"/>
        <v>0</v>
      </c>
      <c r="BD41" s="124">
        <f t="shared" si="26"/>
        <v>0</v>
      </c>
      <c r="BE41" s="124">
        <f t="shared" si="27"/>
        <v>0</v>
      </c>
      <c r="BF41" s="124">
        <f t="shared" si="28"/>
        <v>0</v>
      </c>
      <c r="BG41" s="128"/>
      <c r="BH41" s="128">
        <v>4</v>
      </c>
      <c r="BI41" s="128"/>
      <c r="BJ41" s="73">
        <f t="shared" si="29"/>
        <v>13803.660000000002</v>
      </c>
      <c r="BK41" s="129"/>
      <c r="BL41" s="141"/>
      <c r="BM41" s="69"/>
      <c r="BN41" s="69"/>
      <c r="BO41" s="69"/>
      <c r="BP41" s="126"/>
      <c r="BQ41" s="131"/>
      <c r="BR41" s="131"/>
      <c r="BS41" s="131"/>
      <c r="BT41" s="131"/>
      <c r="BU41" s="131"/>
      <c r="BV41" s="131"/>
      <c r="BW41" s="124">
        <f t="shared" si="5"/>
        <v>0</v>
      </c>
      <c r="BX41" s="133">
        <f t="shared" si="30"/>
        <v>0</v>
      </c>
      <c r="BY41" s="131"/>
      <c r="BZ41" s="134"/>
      <c r="CA41" s="135">
        <f t="shared" si="31"/>
        <v>4601.22</v>
      </c>
      <c r="CB41" s="73">
        <f t="shared" si="6"/>
        <v>67071.63</v>
      </c>
    </row>
    <row r="42" spans="1:80" s="27" customFormat="1" ht="15" customHeight="1" x14ac:dyDescent="0.2">
      <c r="A42" s="108">
        <v>33</v>
      </c>
      <c r="B42" s="136" t="s">
        <v>135</v>
      </c>
      <c r="C42" s="152" t="s">
        <v>91</v>
      </c>
      <c r="D42" s="137" t="s">
        <v>2</v>
      </c>
      <c r="E42" s="137" t="s">
        <v>246</v>
      </c>
      <c r="F42" s="137" t="s">
        <v>92</v>
      </c>
      <c r="G42" s="137"/>
      <c r="H42" s="66" t="s">
        <v>149</v>
      </c>
      <c r="I42" s="138" t="s">
        <v>5</v>
      </c>
      <c r="J42" s="139">
        <v>4.7300000000000004</v>
      </c>
      <c r="K42" s="68">
        <f>17697*J42*2</f>
        <v>167413.62000000002</v>
      </c>
      <c r="L42" s="69"/>
      <c r="M42" s="69"/>
      <c r="N42" s="124"/>
      <c r="O42" s="124">
        <f t="shared" si="8"/>
        <v>0</v>
      </c>
      <c r="P42" s="143"/>
      <c r="Q42" s="124">
        <f t="shared" si="9"/>
        <v>0</v>
      </c>
      <c r="R42" s="127"/>
      <c r="S42" s="124">
        <f t="shared" si="10"/>
        <v>0</v>
      </c>
      <c r="T42" s="122">
        <f t="shared" ref="T42:T73" si="33">V42+W42+X42+BV42</f>
        <v>4</v>
      </c>
      <c r="U42" s="122"/>
      <c r="V42" s="122"/>
      <c r="W42" s="122"/>
      <c r="X42" s="122">
        <v>4</v>
      </c>
      <c r="Y42" s="122"/>
      <c r="Z42" s="124">
        <f t="shared" si="11"/>
        <v>0</v>
      </c>
      <c r="AA42" s="124">
        <f t="shared" si="12"/>
        <v>0</v>
      </c>
      <c r="AB42" s="124">
        <f t="shared" si="13"/>
        <v>41853.405000000006</v>
      </c>
      <c r="AC42" s="122"/>
      <c r="AD42" s="122"/>
      <c r="AE42" s="122">
        <v>4</v>
      </c>
      <c r="AF42" s="125">
        <f t="shared" si="14"/>
        <v>0</v>
      </c>
      <c r="AG42" s="125">
        <f t="shared" si="15"/>
        <v>0</v>
      </c>
      <c r="AH42" s="125">
        <f t="shared" si="16"/>
        <v>884.85</v>
      </c>
      <c r="AI42" s="121"/>
      <c r="AJ42" s="121"/>
      <c r="AK42" s="121"/>
      <c r="AL42" s="108"/>
      <c r="AM42" s="121"/>
      <c r="AN42" s="121"/>
      <c r="AO42" s="121"/>
      <c r="AP42" s="121"/>
      <c r="AQ42" s="121"/>
      <c r="AR42" s="121"/>
      <c r="AS42" s="121"/>
      <c r="AT42" s="121"/>
      <c r="AU42" s="124">
        <f t="shared" si="17"/>
        <v>0</v>
      </c>
      <c r="AV42" s="124">
        <f t="shared" si="18"/>
        <v>0</v>
      </c>
      <c r="AW42" s="124">
        <f t="shared" si="19"/>
        <v>0</v>
      </c>
      <c r="AX42" s="124">
        <f t="shared" si="20"/>
        <v>0</v>
      </c>
      <c r="AY42" s="124">
        <f t="shared" si="21"/>
        <v>0</v>
      </c>
      <c r="AZ42" s="124">
        <f t="shared" si="22"/>
        <v>0</v>
      </c>
      <c r="BA42" s="124">
        <f t="shared" si="23"/>
        <v>0</v>
      </c>
      <c r="BB42" s="124">
        <f t="shared" si="24"/>
        <v>0</v>
      </c>
      <c r="BC42" s="124">
        <f t="shared" si="25"/>
        <v>0</v>
      </c>
      <c r="BD42" s="124">
        <f t="shared" si="26"/>
        <v>0</v>
      </c>
      <c r="BE42" s="124">
        <f t="shared" si="27"/>
        <v>0</v>
      </c>
      <c r="BF42" s="124">
        <f t="shared" si="28"/>
        <v>0</v>
      </c>
      <c r="BG42" s="128"/>
      <c r="BH42" s="128"/>
      <c r="BI42" s="128">
        <v>4</v>
      </c>
      <c r="BJ42" s="73">
        <f t="shared" si="29"/>
        <v>12556.021500000001</v>
      </c>
      <c r="BK42" s="129"/>
      <c r="BL42" s="141"/>
      <c r="BM42" s="69"/>
      <c r="BN42" s="69"/>
      <c r="BO42" s="69"/>
      <c r="BP42" s="126"/>
      <c r="BQ42" s="131"/>
      <c r="BR42" s="131"/>
      <c r="BS42" s="131"/>
      <c r="BT42" s="131"/>
      <c r="BU42" s="131"/>
      <c r="BV42" s="131"/>
      <c r="BW42" s="124">
        <f t="shared" ref="BW42:BW73" si="34">K42/16*BV42</f>
        <v>0</v>
      </c>
      <c r="BX42" s="133">
        <f t="shared" si="30"/>
        <v>0</v>
      </c>
      <c r="BY42" s="131"/>
      <c r="BZ42" s="134"/>
      <c r="CA42" s="135">
        <f t="shared" si="31"/>
        <v>4185.3405000000012</v>
      </c>
      <c r="CB42" s="73">
        <f t="shared" ref="CB42:CB73" si="35">O42+Q42+S42+Z42+AA42+AB42+AU42+AV42+AW42+AX42+AY42+AZ42+BA42+BB42+BC42+BD42+BE42+BF42+BJ42+BK42+BL42+BM42+BO42+BQ42+BR42+BS42+BT42+BU42+CA42+BW42+BX42+BY42+BZ42+AF42+AG42+AH42</f>
        <v>59479.617000000006</v>
      </c>
    </row>
    <row r="43" spans="1:80" s="27" customFormat="1" ht="15" customHeight="1" x14ac:dyDescent="0.2">
      <c r="A43" s="126">
        <v>34</v>
      </c>
      <c r="B43" s="136" t="s">
        <v>138</v>
      </c>
      <c r="C43" s="64" t="s">
        <v>101</v>
      </c>
      <c r="D43" s="137" t="s">
        <v>139</v>
      </c>
      <c r="E43" s="137" t="s">
        <v>247</v>
      </c>
      <c r="F43" s="137" t="s">
        <v>102</v>
      </c>
      <c r="G43" s="137" t="s">
        <v>140</v>
      </c>
      <c r="H43" s="66" t="s">
        <v>38</v>
      </c>
      <c r="I43" s="138" t="s">
        <v>158</v>
      </c>
      <c r="J43" s="139">
        <v>4.32</v>
      </c>
      <c r="K43" s="68">
        <f>17697*J43*2</f>
        <v>152902.08000000002</v>
      </c>
      <c r="L43" s="69"/>
      <c r="M43" s="69"/>
      <c r="N43" s="124"/>
      <c r="O43" s="124">
        <f t="shared" si="8"/>
        <v>0</v>
      </c>
      <c r="P43" s="122">
        <v>24</v>
      </c>
      <c r="Q43" s="124">
        <f t="shared" si="9"/>
        <v>80273.592000000004</v>
      </c>
      <c r="R43" s="127"/>
      <c r="S43" s="124">
        <f t="shared" si="10"/>
        <v>0</v>
      </c>
      <c r="T43" s="122">
        <f t="shared" si="33"/>
        <v>24</v>
      </c>
      <c r="U43" s="122"/>
      <c r="V43" s="122">
        <v>1</v>
      </c>
      <c r="W43" s="122">
        <v>20</v>
      </c>
      <c r="X43" s="122">
        <v>3</v>
      </c>
      <c r="Y43" s="122"/>
      <c r="Z43" s="124">
        <f t="shared" si="11"/>
        <v>9556.380000000001</v>
      </c>
      <c r="AA43" s="124">
        <f t="shared" si="12"/>
        <v>191127.60000000003</v>
      </c>
      <c r="AB43" s="124">
        <f t="shared" si="13"/>
        <v>28669.140000000003</v>
      </c>
      <c r="AC43" s="122">
        <v>1</v>
      </c>
      <c r="AD43" s="122">
        <v>20</v>
      </c>
      <c r="AE43" s="122">
        <v>3</v>
      </c>
      <c r="AF43" s="125">
        <f t="shared" si="14"/>
        <v>221.21250000000001</v>
      </c>
      <c r="AG43" s="125">
        <f t="shared" si="15"/>
        <v>4424.25</v>
      </c>
      <c r="AH43" s="125">
        <f t="shared" si="16"/>
        <v>663.63750000000005</v>
      </c>
      <c r="AI43" s="121"/>
      <c r="AJ43" s="121"/>
      <c r="AK43" s="121"/>
      <c r="AL43" s="108"/>
      <c r="AM43" s="121"/>
      <c r="AN43" s="121"/>
      <c r="AO43" s="121"/>
      <c r="AP43" s="121"/>
      <c r="AQ43" s="121"/>
      <c r="AR43" s="121"/>
      <c r="AS43" s="121"/>
      <c r="AT43" s="121"/>
      <c r="AU43" s="124">
        <f t="shared" si="17"/>
        <v>0</v>
      </c>
      <c r="AV43" s="124">
        <f t="shared" si="18"/>
        <v>0</v>
      </c>
      <c r="AW43" s="124">
        <f t="shared" si="19"/>
        <v>0</v>
      </c>
      <c r="AX43" s="124">
        <f t="shared" si="20"/>
        <v>0</v>
      </c>
      <c r="AY43" s="124">
        <f t="shared" si="21"/>
        <v>0</v>
      </c>
      <c r="AZ43" s="124">
        <f t="shared" si="22"/>
        <v>0</v>
      </c>
      <c r="BA43" s="124">
        <f t="shared" si="23"/>
        <v>0</v>
      </c>
      <c r="BB43" s="124">
        <f t="shared" si="24"/>
        <v>0</v>
      </c>
      <c r="BC43" s="124">
        <f t="shared" si="25"/>
        <v>0</v>
      </c>
      <c r="BD43" s="124">
        <f t="shared" si="26"/>
        <v>0</v>
      </c>
      <c r="BE43" s="124">
        <f t="shared" si="27"/>
        <v>0</v>
      </c>
      <c r="BF43" s="124">
        <f t="shared" si="28"/>
        <v>0</v>
      </c>
      <c r="BG43" s="128"/>
      <c r="BH43" s="128">
        <v>18</v>
      </c>
      <c r="BI43" s="128">
        <v>3</v>
      </c>
      <c r="BJ43" s="73">
        <f t="shared" si="29"/>
        <v>60205.194000000003</v>
      </c>
      <c r="BK43" s="129"/>
      <c r="BL43" s="141"/>
      <c r="BM43" s="69"/>
      <c r="BN43" s="69"/>
      <c r="BO43" s="69"/>
      <c r="BP43" s="126"/>
      <c r="BQ43" s="131"/>
      <c r="BR43" s="131"/>
      <c r="BS43" s="131"/>
      <c r="BT43" s="131"/>
      <c r="BU43" s="131"/>
      <c r="BV43" s="131"/>
      <c r="BW43" s="124">
        <f t="shared" si="34"/>
        <v>0</v>
      </c>
      <c r="BX43" s="133">
        <f t="shared" si="30"/>
        <v>0</v>
      </c>
      <c r="BY43" s="131"/>
      <c r="BZ43" s="134">
        <v>17697</v>
      </c>
      <c r="CA43" s="135">
        <f t="shared" si="31"/>
        <v>22935.312000000005</v>
      </c>
      <c r="CB43" s="73">
        <f t="shared" si="35"/>
        <v>415773.31800000014</v>
      </c>
    </row>
    <row r="44" spans="1:80" s="27" customFormat="1" ht="15" customHeight="1" x14ac:dyDescent="0.2">
      <c r="A44" s="108">
        <v>35</v>
      </c>
      <c r="B44" s="136" t="s">
        <v>142</v>
      </c>
      <c r="C44" s="69" t="s">
        <v>127</v>
      </c>
      <c r="D44" s="137" t="s">
        <v>2</v>
      </c>
      <c r="E44" s="137" t="s">
        <v>195</v>
      </c>
      <c r="F44" s="137" t="s">
        <v>61</v>
      </c>
      <c r="G44" s="137" t="s">
        <v>143</v>
      </c>
      <c r="H44" s="66" t="s">
        <v>39</v>
      </c>
      <c r="I44" s="138" t="s">
        <v>6</v>
      </c>
      <c r="J44" s="139">
        <v>4.66</v>
      </c>
      <c r="K44" s="68">
        <f>17697*J44*2</f>
        <v>164936.04</v>
      </c>
      <c r="L44" s="69"/>
      <c r="M44" s="69"/>
      <c r="N44" s="124"/>
      <c r="O44" s="124">
        <f t="shared" si="8"/>
        <v>0</v>
      </c>
      <c r="P44" s="143"/>
      <c r="Q44" s="124">
        <f t="shared" si="9"/>
        <v>0</v>
      </c>
      <c r="R44" s="122">
        <v>23</v>
      </c>
      <c r="S44" s="124">
        <f t="shared" si="10"/>
        <v>71128.667249999999</v>
      </c>
      <c r="T44" s="122">
        <f t="shared" si="33"/>
        <v>23</v>
      </c>
      <c r="U44" s="122"/>
      <c r="V44" s="122">
        <v>13</v>
      </c>
      <c r="W44" s="122">
        <v>10</v>
      </c>
      <c r="X44" s="122"/>
      <c r="Y44" s="122"/>
      <c r="Z44" s="124">
        <f t="shared" si="11"/>
        <v>134010.5325</v>
      </c>
      <c r="AA44" s="124">
        <f t="shared" si="12"/>
        <v>103085.02500000001</v>
      </c>
      <c r="AB44" s="124">
        <f t="shared" si="13"/>
        <v>0</v>
      </c>
      <c r="AC44" s="122">
        <v>13</v>
      </c>
      <c r="AD44" s="122">
        <v>10</v>
      </c>
      <c r="AE44" s="122"/>
      <c r="AF44" s="125">
        <f t="shared" si="14"/>
        <v>2875.7625000000003</v>
      </c>
      <c r="AG44" s="125">
        <f t="shared" si="15"/>
        <v>2212.125</v>
      </c>
      <c r="AH44" s="125">
        <f t="shared" si="16"/>
        <v>0</v>
      </c>
      <c r="AI44" s="121">
        <v>6</v>
      </c>
      <c r="AJ44" s="121"/>
      <c r="AK44" s="121"/>
      <c r="AL44" s="108"/>
      <c r="AM44" s="121">
        <v>6</v>
      </c>
      <c r="AN44" s="121"/>
      <c r="AO44" s="121"/>
      <c r="AP44" s="121"/>
      <c r="AQ44" s="121"/>
      <c r="AR44" s="121"/>
      <c r="AS44" s="121"/>
      <c r="AT44" s="121"/>
      <c r="AU44" s="124">
        <f t="shared" si="17"/>
        <v>1327.2750000000001</v>
      </c>
      <c r="AV44" s="124">
        <f t="shared" si="18"/>
        <v>0</v>
      </c>
      <c r="AW44" s="124">
        <f t="shared" si="19"/>
        <v>0</v>
      </c>
      <c r="AX44" s="124">
        <f t="shared" si="20"/>
        <v>0</v>
      </c>
      <c r="AY44" s="124">
        <f t="shared" si="21"/>
        <v>1327.2750000000001</v>
      </c>
      <c r="AZ44" s="124">
        <f t="shared" si="22"/>
        <v>0</v>
      </c>
      <c r="BA44" s="124">
        <f t="shared" si="23"/>
        <v>0</v>
      </c>
      <c r="BB44" s="124">
        <f t="shared" si="24"/>
        <v>0</v>
      </c>
      <c r="BC44" s="124">
        <f t="shared" si="25"/>
        <v>0</v>
      </c>
      <c r="BD44" s="124">
        <f t="shared" si="26"/>
        <v>0</v>
      </c>
      <c r="BE44" s="124">
        <f t="shared" si="27"/>
        <v>0</v>
      </c>
      <c r="BF44" s="124">
        <f t="shared" si="28"/>
        <v>0</v>
      </c>
      <c r="BG44" s="128">
        <v>6</v>
      </c>
      <c r="BH44" s="128">
        <v>6</v>
      </c>
      <c r="BI44" s="128"/>
      <c r="BJ44" s="73">
        <f t="shared" si="29"/>
        <v>37110.608999999997</v>
      </c>
      <c r="BK44" s="129"/>
      <c r="BL44" s="141"/>
      <c r="BM44" s="69"/>
      <c r="BN44" s="69"/>
      <c r="BO44" s="69"/>
      <c r="BP44" s="126"/>
      <c r="BQ44" s="131"/>
      <c r="BR44" s="131"/>
      <c r="BS44" s="131"/>
      <c r="BT44" s="131"/>
      <c r="BU44" s="132">
        <v>36920</v>
      </c>
      <c r="BV44" s="131"/>
      <c r="BW44" s="124">
        <f t="shared" si="34"/>
        <v>0</v>
      </c>
      <c r="BX44" s="133">
        <f t="shared" si="30"/>
        <v>0</v>
      </c>
      <c r="BY44" s="131"/>
      <c r="BZ44" s="134"/>
      <c r="CA44" s="135">
        <f t="shared" si="31"/>
        <v>23709.55575</v>
      </c>
      <c r="CB44" s="73">
        <f t="shared" si="35"/>
        <v>413706.82700000005</v>
      </c>
    </row>
    <row r="45" spans="1:80" s="29" customFormat="1" ht="15" customHeight="1" x14ac:dyDescent="0.2">
      <c r="A45" s="126">
        <v>36</v>
      </c>
      <c r="B45" s="136" t="s">
        <v>222</v>
      </c>
      <c r="C45" s="152" t="s">
        <v>91</v>
      </c>
      <c r="D45" s="137" t="s">
        <v>2</v>
      </c>
      <c r="E45" s="137" t="s">
        <v>248</v>
      </c>
      <c r="F45" s="137" t="s">
        <v>92</v>
      </c>
      <c r="G45" s="137" t="s">
        <v>335</v>
      </c>
      <c r="H45" s="66" t="s">
        <v>39</v>
      </c>
      <c r="I45" s="138" t="s">
        <v>6</v>
      </c>
      <c r="J45" s="139">
        <v>4.66</v>
      </c>
      <c r="K45" s="68">
        <f t="shared" ref="K45:K57" si="36">17697*J45*2</f>
        <v>164936.04</v>
      </c>
      <c r="L45" s="69"/>
      <c r="M45" s="69"/>
      <c r="N45" s="124"/>
      <c r="O45" s="124">
        <f t="shared" si="8"/>
        <v>0</v>
      </c>
      <c r="P45" s="143"/>
      <c r="Q45" s="124">
        <f t="shared" si="9"/>
        <v>0</v>
      </c>
      <c r="R45" s="122">
        <v>24</v>
      </c>
      <c r="S45" s="124">
        <f t="shared" si="10"/>
        <v>74221.217999999993</v>
      </c>
      <c r="T45" s="122">
        <f t="shared" si="33"/>
        <v>24</v>
      </c>
      <c r="U45" s="122"/>
      <c r="V45" s="122"/>
      <c r="W45" s="122">
        <v>19</v>
      </c>
      <c r="X45" s="122">
        <v>5</v>
      </c>
      <c r="Y45" s="122"/>
      <c r="Z45" s="124">
        <f t="shared" si="11"/>
        <v>0</v>
      </c>
      <c r="AA45" s="124">
        <f t="shared" si="12"/>
        <v>195861.54750000002</v>
      </c>
      <c r="AB45" s="124">
        <f t="shared" si="13"/>
        <v>51542.512500000004</v>
      </c>
      <c r="AC45" s="122"/>
      <c r="AD45" s="122">
        <v>19</v>
      </c>
      <c r="AE45" s="122">
        <v>5</v>
      </c>
      <c r="AF45" s="125">
        <f t="shared" si="14"/>
        <v>0</v>
      </c>
      <c r="AG45" s="125">
        <f t="shared" si="15"/>
        <v>4203.0375000000004</v>
      </c>
      <c r="AH45" s="125">
        <f t="shared" si="16"/>
        <v>1106.0625</v>
      </c>
      <c r="AI45" s="121"/>
      <c r="AJ45" s="121"/>
      <c r="AK45" s="121"/>
      <c r="AL45" s="108"/>
      <c r="AM45" s="121"/>
      <c r="AN45" s="121"/>
      <c r="AO45" s="121">
        <v>8</v>
      </c>
      <c r="AP45" s="121"/>
      <c r="AQ45" s="121"/>
      <c r="AR45" s="121"/>
      <c r="AS45" s="121"/>
      <c r="AT45" s="121"/>
      <c r="AU45" s="124">
        <f t="shared" si="17"/>
        <v>0</v>
      </c>
      <c r="AV45" s="124">
        <f t="shared" si="18"/>
        <v>0</v>
      </c>
      <c r="AW45" s="124">
        <f t="shared" si="19"/>
        <v>0</v>
      </c>
      <c r="AX45" s="124">
        <f t="shared" si="20"/>
        <v>0</v>
      </c>
      <c r="AY45" s="124">
        <f t="shared" si="21"/>
        <v>0</v>
      </c>
      <c r="AZ45" s="124">
        <f t="shared" si="22"/>
        <v>0</v>
      </c>
      <c r="BA45" s="124">
        <f t="shared" si="23"/>
        <v>3539.4</v>
      </c>
      <c r="BB45" s="124">
        <f t="shared" si="24"/>
        <v>0</v>
      </c>
      <c r="BC45" s="124">
        <f t="shared" si="25"/>
        <v>0</v>
      </c>
      <c r="BD45" s="124">
        <f t="shared" si="26"/>
        <v>0</v>
      </c>
      <c r="BE45" s="124">
        <f t="shared" si="27"/>
        <v>0</v>
      </c>
      <c r="BF45" s="124">
        <f t="shared" si="28"/>
        <v>0</v>
      </c>
      <c r="BG45" s="128"/>
      <c r="BH45" s="128">
        <v>12</v>
      </c>
      <c r="BI45" s="128">
        <v>4</v>
      </c>
      <c r="BJ45" s="73">
        <f t="shared" si="29"/>
        <v>49480.811999999998</v>
      </c>
      <c r="BK45" s="129"/>
      <c r="BL45" s="141"/>
      <c r="BM45" s="69"/>
      <c r="BN45" s="69"/>
      <c r="BO45" s="69"/>
      <c r="BP45" s="126" t="s">
        <v>287</v>
      </c>
      <c r="BQ45" s="131"/>
      <c r="BR45" s="131">
        <v>10618</v>
      </c>
      <c r="BS45" s="131"/>
      <c r="BT45" s="131"/>
      <c r="BU45" s="131"/>
      <c r="BV45" s="131"/>
      <c r="BW45" s="124">
        <f t="shared" si="34"/>
        <v>0</v>
      </c>
      <c r="BX45" s="133">
        <f t="shared" si="30"/>
        <v>0</v>
      </c>
      <c r="BY45" s="131"/>
      <c r="BZ45" s="134"/>
      <c r="CA45" s="135">
        <f t="shared" si="31"/>
        <v>24740.406000000003</v>
      </c>
      <c r="CB45" s="73">
        <f t="shared" si="35"/>
        <v>415312.99599999998</v>
      </c>
    </row>
    <row r="46" spans="1:80" s="27" customFormat="1" ht="15" customHeight="1" x14ac:dyDescent="0.2">
      <c r="A46" s="108">
        <v>37</v>
      </c>
      <c r="B46" s="136" t="s">
        <v>315</v>
      </c>
      <c r="C46" s="64" t="s">
        <v>144</v>
      </c>
      <c r="D46" s="137" t="s">
        <v>2</v>
      </c>
      <c r="E46" s="137" t="s">
        <v>248</v>
      </c>
      <c r="F46" s="137" t="s">
        <v>114</v>
      </c>
      <c r="G46" s="137" t="s">
        <v>145</v>
      </c>
      <c r="H46" s="66" t="s">
        <v>39</v>
      </c>
      <c r="I46" s="138" t="s">
        <v>6</v>
      </c>
      <c r="J46" s="126">
        <v>4.66</v>
      </c>
      <c r="K46" s="68">
        <f t="shared" si="36"/>
        <v>164936.04</v>
      </c>
      <c r="L46" s="69"/>
      <c r="M46" s="69"/>
      <c r="N46" s="124"/>
      <c r="O46" s="124">
        <f t="shared" si="8"/>
        <v>0</v>
      </c>
      <c r="P46" s="143"/>
      <c r="Q46" s="124">
        <f t="shared" si="9"/>
        <v>0</v>
      </c>
      <c r="R46" s="122">
        <v>23.5</v>
      </c>
      <c r="S46" s="124">
        <f t="shared" si="10"/>
        <v>72674.942625000011</v>
      </c>
      <c r="T46" s="122">
        <f t="shared" si="33"/>
        <v>23.5</v>
      </c>
      <c r="U46" s="122"/>
      <c r="V46" s="122"/>
      <c r="W46" s="122">
        <v>16.5</v>
      </c>
      <c r="X46" s="122">
        <v>7</v>
      </c>
      <c r="Y46" s="122"/>
      <c r="Z46" s="124">
        <f t="shared" si="11"/>
        <v>0</v>
      </c>
      <c r="AA46" s="124">
        <f t="shared" si="12"/>
        <v>170090.29125000001</v>
      </c>
      <c r="AB46" s="124">
        <f t="shared" si="13"/>
        <v>72159.517500000002</v>
      </c>
      <c r="AC46" s="122"/>
      <c r="AD46" s="122">
        <v>16.5</v>
      </c>
      <c r="AE46" s="122">
        <v>7</v>
      </c>
      <c r="AF46" s="125">
        <f t="shared" si="14"/>
        <v>0</v>
      </c>
      <c r="AG46" s="125">
        <f t="shared" si="15"/>
        <v>3650.0062500000004</v>
      </c>
      <c r="AH46" s="125">
        <f t="shared" si="16"/>
        <v>1548.4875000000002</v>
      </c>
      <c r="AI46" s="121"/>
      <c r="AJ46" s="121"/>
      <c r="AK46" s="121"/>
      <c r="AL46" s="108"/>
      <c r="AM46" s="121"/>
      <c r="AN46" s="121"/>
      <c r="AO46" s="121">
        <v>6</v>
      </c>
      <c r="AP46" s="121"/>
      <c r="AQ46" s="121"/>
      <c r="AR46" s="121"/>
      <c r="AS46" s="121">
        <v>4</v>
      </c>
      <c r="AT46" s="121"/>
      <c r="AU46" s="124">
        <f t="shared" si="17"/>
        <v>0</v>
      </c>
      <c r="AV46" s="124">
        <f t="shared" si="18"/>
        <v>0</v>
      </c>
      <c r="AW46" s="124">
        <f t="shared" si="19"/>
        <v>0</v>
      </c>
      <c r="AX46" s="124">
        <f t="shared" si="20"/>
        <v>0</v>
      </c>
      <c r="AY46" s="124">
        <f t="shared" si="21"/>
        <v>0</v>
      </c>
      <c r="AZ46" s="124">
        <f t="shared" si="22"/>
        <v>0</v>
      </c>
      <c r="BA46" s="124">
        <f t="shared" si="23"/>
        <v>2654.55</v>
      </c>
      <c r="BB46" s="124">
        <f t="shared" si="24"/>
        <v>0</v>
      </c>
      <c r="BC46" s="124">
        <f t="shared" si="25"/>
        <v>0</v>
      </c>
      <c r="BD46" s="124">
        <f t="shared" si="26"/>
        <v>0</v>
      </c>
      <c r="BE46" s="124">
        <f t="shared" si="27"/>
        <v>1769.7</v>
      </c>
      <c r="BF46" s="124">
        <f t="shared" si="28"/>
        <v>0</v>
      </c>
      <c r="BG46" s="128"/>
      <c r="BH46" s="128">
        <v>10.5</v>
      </c>
      <c r="BI46" s="128">
        <v>6</v>
      </c>
      <c r="BJ46" s="73">
        <f t="shared" si="29"/>
        <v>51027.087375000003</v>
      </c>
      <c r="BK46" s="129"/>
      <c r="BL46" s="141"/>
      <c r="BM46" s="69"/>
      <c r="BN46" s="69"/>
      <c r="BO46" s="69"/>
      <c r="BP46" s="126" t="s">
        <v>208</v>
      </c>
      <c r="BQ46" s="131"/>
      <c r="BR46" s="131">
        <v>10618</v>
      </c>
      <c r="BS46" s="131"/>
      <c r="BT46" s="131">
        <v>3539</v>
      </c>
      <c r="BU46" s="131"/>
      <c r="BV46" s="131"/>
      <c r="BW46" s="124">
        <f t="shared" si="34"/>
        <v>0</v>
      </c>
      <c r="BX46" s="133">
        <f t="shared" si="30"/>
        <v>0</v>
      </c>
      <c r="BY46" s="131"/>
      <c r="BZ46" s="134"/>
      <c r="CA46" s="135">
        <f t="shared" si="31"/>
        <v>24224.980875000005</v>
      </c>
      <c r="CB46" s="73">
        <f t="shared" si="35"/>
        <v>413956.56337500003</v>
      </c>
    </row>
    <row r="47" spans="1:80" s="27" customFormat="1" ht="15" customHeight="1" x14ac:dyDescent="0.2">
      <c r="A47" s="126">
        <v>38</v>
      </c>
      <c r="B47" s="136" t="s">
        <v>146</v>
      </c>
      <c r="C47" s="140" t="s">
        <v>191</v>
      </c>
      <c r="D47" s="137" t="s">
        <v>2</v>
      </c>
      <c r="E47" s="137" t="s">
        <v>249</v>
      </c>
      <c r="F47" s="137" t="s">
        <v>83</v>
      </c>
      <c r="G47" s="137" t="s">
        <v>331</v>
      </c>
      <c r="H47" s="66" t="s">
        <v>39</v>
      </c>
      <c r="I47" s="138" t="s">
        <v>147</v>
      </c>
      <c r="J47" s="139">
        <v>4.74</v>
      </c>
      <c r="K47" s="68">
        <f t="shared" si="36"/>
        <v>167767.56</v>
      </c>
      <c r="L47" s="69"/>
      <c r="M47" s="69"/>
      <c r="N47" s="124"/>
      <c r="O47" s="124">
        <f t="shared" si="8"/>
        <v>0</v>
      </c>
      <c r="P47" s="143"/>
      <c r="Q47" s="124">
        <f t="shared" si="9"/>
        <v>0</v>
      </c>
      <c r="R47" s="122">
        <v>24</v>
      </c>
      <c r="S47" s="124">
        <f t="shared" si="10"/>
        <v>75495.402000000002</v>
      </c>
      <c r="T47" s="122">
        <f t="shared" si="33"/>
        <v>24</v>
      </c>
      <c r="U47" s="122"/>
      <c r="V47" s="122"/>
      <c r="W47" s="122">
        <v>24</v>
      </c>
      <c r="X47" s="122"/>
      <c r="Y47" s="122"/>
      <c r="Z47" s="124">
        <f t="shared" si="11"/>
        <v>0</v>
      </c>
      <c r="AA47" s="124">
        <f t="shared" si="12"/>
        <v>251651.34</v>
      </c>
      <c r="AB47" s="124">
        <f t="shared" si="13"/>
        <v>0</v>
      </c>
      <c r="AC47" s="122"/>
      <c r="AD47" s="122">
        <v>24</v>
      </c>
      <c r="AE47" s="122"/>
      <c r="AF47" s="125">
        <f t="shared" si="14"/>
        <v>0</v>
      </c>
      <c r="AG47" s="125">
        <f t="shared" si="15"/>
        <v>5309.1</v>
      </c>
      <c r="AH47" s="125">
        <f t="shared" si="16"/>
        <v>0</v>
      </c>
      <c r="AI47" s="121"/>
      <c r="AJ47" s="121"/>
      <c r="AK47" s="121"/>
      <c r="AL47" s="108"/>
      <c r="AM47" s="121"/>
      <c r="AN47" s="121"/>
      <c r="AO47" s="121"/>
      <c r="AP47" s="121">
        <v>17</v>
      </c>
      <c r="AQ47" s="121"/>
      <c r="AR47" s="121"/>
      <c r="AS47" s="121"/>
      <c r="AT47" s="121"/>
      <c r="AU47" s="124">
        <f t="shared" si="17"/>
        <v>0</v>
      </c>
      <c r="AV47" s="124">
        <f t="shared" si="18"/>
        <v>0</v>
      </c>
      <c r="AW47" s="124">
        <f t="shared" si="19"/>
        <v>0</v>
      </c>
      <c r="AX47" s="124">
        <f t="shared" si="20"/>
        <v>0</v>
      </c>
      <c r="AY47" s="124">
        <f t="shared" si="21"/>
        <v>0</v>
      </c>
      <c r="AZ47" s="124">
        <f t="shared" si="22"/>
        <v>0</v>
      </c>
      <c r="BA47" s="124">
        <f t="shared" si="23"/>
        <v>0</v>
      </c>
      <c r="BB47" s="124">
        <f t="shared" si="24"/>
        <v>9401.53125</v>
      </c>
      <c r="BC47" s="124">
        <f t="shared" si="25"/>
        <v>0</v>
      </c>
      <c r="BD47" s="124">
        <f t="shared" si="26"/>
        <v>0</v>
      </c>
      <c r="BE47" s="124">
        <f t="shared" si="27"/>
        <v>0</v>
      </c>
      <c r="BF47" s="124">
        <f t="shared" si="28"/>
        <v>0</v>
      </c>
      <c r="BG47" s="128"/>
      <c r="BH47" s="128">
        <v>17</v>
      </c>
      <c r="BI47" s="128"/>
      <c r="BJ47" s="73">
        <f t="shared" si="29"/>
        <v>53475.909749999999</v>
      </c>
      <c r="BK47" s="129"/>
      <c r="BL47" s="141"/>
      <c r="BM47" s="69"/>
      <c r="BN47" s="69"/>
      <c r="BO47" s="69"/>
      <c r="BP47" s="126" t="s">
        <v>288</v>
      </c>
      <c r="BQ47" s="131"/>
      <c r="BR47" s="131">
        <v>10618</v>
      </c>
      <c r="BS47" s="131"/>
      <c r="BT47" s="131"/>
      <c r="BU47" s="131"/>
      <c r="BV47" s="131"/>
      <c r="BW47" s="124">
        <f t="shared" si="34"/>
        <v>0</v>
      </c>
      <c r="BX47" s="133">
        <f t="shared" si="30"/>
        <v>0</v>
      </c>
      <c r="BY47" s="131"/>
      <c r="BZ47" s="134"/>
      <c r="CA47" s="135">
        <f t="shared" si="31"/>
        <v>25165.134000000002</v>
      </c>
      <c r="CB47" s="73">
        <f t="shared" si="35"/>
        <v>431116.41699999996</v>
      </c>
    </row>
    <row r="48" spans="1:80" s="27" customFormat="1" ht="15.75" customHeight="1" x14ac:dyDescent="0.2">
      <c r="A48" s="108">
        <v>39</v>
      </c>
      <c r="B48" s="136" t="s">
        <v>177</v>
      </c>
      <c r="C48" s="140" t="s">
        <v>77</v>
      </c>
      <c r="D48" s="137" t="s">
        <v>2</v>
      </c>
      <c r="E48" s="137" t="s">
        <v>250</v>
      </c>
      <c r="F48" s="137" t="s">
        <v>62</v>
      </c>
      <c r="G48" s="137" t="s">
        <v>345</v>
      </c>
      <c r="H48" s="66" t="s">
        <v>39</v>
      </c>
      <c r="I48" s="138" t="s">
        <v>6</v>
      </c>
      <c r="J48" s="139">
        <v>4.74</v>
      </c>
      <c r="K48" s="68">
        <f t="shared" si="36"/>
        <v>167767.56</v>
      </c>
      <c r="L48" s="69"/>
      <c r="M48" s="69"/>
      <c r="N48" s="124"/>
      <c r="O48" s="124">
        <f t="shared" si="8"/>
        <v>0</v>
      </c>
      <c r="P48" s="143"/>
      <c r="Q48" s="124">
        <f t="shared" si="9"/>
        <v>0</v>
      </c>
      <c r="R48" s="122">
        <v>23</v>
      </c>
      <c r="S48" s="124">
        <f t="shared" si="10"/>
        <v>72349.760249999992</v>
      </c>
      <c r="T48" s="122">
        <f t="shared" si="33"/>
        <v>23</v>
      </c>
      <c r="U48" s="122"/>
      <c r="V48" s="122">
        <v>23</v>
      </c>
      <c r="W48" s="122"/>
      <c r="X48" s="122"/>
      <c r="Y48" s="122"/>
      <c r="Z48" s="124">
        <f t="shared" si="11"/>
        <v>241165.86749999999</v>
      </c>
      <c r="AA48" s="124">
        <f t="shared" si="12"/>
        <v>0</v>
      </c>
      <c r="AB48" s="124">
        <f t="shared" si="13"/>
        <v>0</v>
      </c>
      <c r="AC48" s="122">
        <v>23</v>
      </c>
      <c r="AD48" s="122"/>
      <c r="AE48" s="122"/>
      <c r="AF48" s="125">
        <f t="shared" si="14"/>
        <v>5087.8875000000007</v>
      </c>
      <c r="AG48" s="125">
        <f t="shared" si="15"/>
        <v>0</v>
      </c>
      <c r="AH48" s="125">
        <f t="shared" si="16"/>
        <v>0</v>
      </c>
      <c r="AI48" s="121"/>
      <c r="AJ48" s="121"/>
      <c r="AK48" s="121">
        <v>12</v>
      </c>
      <c r="AL48" s="108"/>
      <c r="AM48" s="121"/>
      <c r="AN48" s="121"/>
      <c r="AO48" s="121"/>
      <c r="AP48" s="121"/>
      <c r="AQ48" s="121"/>
      <c r="AR48" s="121"/>
      <c r="AS48" s="121"/>
      <c r="AT48" s="121"/>
      <c r="AU48" s="124">
        <f t="shared" si="17"/>
        <v>0</v>
      </c>
      <c r="AV48" s="124">
        <f t="shared" si="18"/>
        <v>0</v>
      </c>
      <c r="AW48" s="124">
        <f t="shared" si="19"/>
        <v>5309.1</v>
      </c>
      <c r="AX48" s="124">
        <f t="shared" si="20"/>
        <v>0</v>
      </c>
      <c r="AY48" s="124">
        <f t="shared" si="21"/>
        <v>0</v>
      </c>
      <c r="AZ48" s="124">
        <f t="shared" si="22"/>
        <v>0</v>
      </c>
      <c r="BA48" s="124">
        <f t="shared" si="23"/>
        <v>0</v>
      </c>
      <c r="BB48" s="124">
        <f t="shared" si="24"/>
        <v>0</v>
      </c>
      <c r="BC48" s="124">
        <f t="shared" si="25"/>
        <v>0</v>
      </c>
      <c r="BD48" s="124">
        <f t="shared" si="26"/>
        <v>0</v>
      </c>
      <c r="BE48" s="124">
        <f t="shared" si="27"/>
        <v>0</v>
      </c>
      <c r="BF48" s="124">
        <f t="shared" si="28"/>
        <v>0</v>
      </c>
      <c r="BG48" s="128">
        <v>17</v>
      </c>
      <c r="BH48" s="128"/>
      <c r="BI48" s="128"/>
      <c r="BJ48" s="73">
        <f t="shared" si="29"/>
        <v>53475.909749999999</v>
      </c>
      <c r="BK48" s="129"/>
      <c r="BL48" s="141"/>
      <c r="BM48" s="69"/>
      <c r="BN48" s="69"/>
      <c r="BO48" s="69"/>
      <c r="BP48" s="126" t="s">
        <v>289</v>
      </c>
      <c r="BQ48" s="131">
        <v>8849</v>
      </c>
      <c r="BR48" s="131"/>
      <c r="BS48" s="131"/>
      <c r="BT48" s="131"/>
      <c r="BU48" s="131"/>
      <c r="BV48" s="131"/>
      <c r="BW48" s="124">
        <f t="shared" si="34"/>
        <v>0</v>
      </c>
      <c r="BX48" s="133">
        <f t="shared" si="30"/>
        <v>0</v>
      </c>
      <c r="BY48" s="131"/>
      <c r="BZ48" s="134"/>
      <c r="CA48" s="135">
        <f t="shared" si="31"/>
        <v>24116.586750000002</v>
      </c>
      <c r="CB48" s="73">
        <f t="shared" si="35"/>
        <v>410354.11174999998</v>
      </c>
    </row>
    <row r="49" spans="1:80" s="27" customFormat="1" ht="15" customHeight="1" x14ac:dyDescent="0.2">
      <c r="A49" s="126">
        <v>40</v>
      </c>
      <c r="B49" s="136" t="s">
        <v>137</v>
      </c>
      <c r="C49" s="140" t="s">
        <v>77</v>
      </c>
      <c r="D49" s="137" t="s">
        <v>2</v>
      </c>
      <c r="E49" s="137" t="s">
        <v>251</v>
      </c>
      <c r="F49" s="137" t="s">
        <v>62</v>
      </c>
      <c r="G49" s="137" t="s">
        <v>342</v>
      </c>
      <c r="H49" s="66" t="s">
        <v>39</v>
      </c>
      <c r="I49" s="138" t="s">
        <v>6</v>
      </c>
      <c r="J49" s="139">
        <v>5.08</v>
      </c>
      <c r="K49" s="68">
        <f t="shared" si="36"/>
        <v>179801.52</v>
      </c>
      <c r="L49" s="69"/>
      <c r="M49" s="69"/>
      <c r="N49" s="124"/>
      <c r="O49" s="124">
        <f t="shared" si="8"/>
        <v>0</v>
      </c>
      <c r="P49" s="143"/>
      <c r="Q49" s="124">
        <f t="shared" si="9"/>
        <v>0</v>
      </c>
      <c r="R49" s="122">
        <v>18</v>
      </c>
      <c r="S49" s="124">
        <f t="shared" si="10"/>
        <v>60683.012999999992</v>
      </c>
      <c r="T49" s="122">
        <f t="shared" si="33"/>
        <v>18</v>
      </c>
      <c r="U49" s="122"/>
      <c r="V49" s="122">
        <v>18</v>
      </c>
      <c r="W49" s="122"/>
      <c r="X49" s="122"/>
      <c r="Y49" s="122"/>
      <c r="Z49" s="124">
        <f t="shared" si="11"/>
        <v>202276.71</v>
      </c>
      <c r="AA49" s="124">
        <f t="shared" si="12"/>
        <v>0</v>
      </c>
      <c r="AB49" s="124">
        <f t="shared" si="13"/>
        <v>0</v>
      </c>
      <c r="AC49" s="122">
        <v>18</v>
      </c>
      <c r="AD49" s="122"/>
      <c r="AE49" s="122"/>
      <c r="AF49" s="125">
        <f t="shared" si="14"/>
        <v>3981.8250000000003</v>
      </c>
      <c r="AG49" s="125">
        <f t="shared" si="15"/>
        <v>0</v>
      </c>
      <c r="AH49" s="125">
        <f t="shared" si="16"/>
        <v>0</v>
      </c>
      <c r="AI49" s="121"/>
      <c r="AJ49" s="121"/>
      <c r="AK49" s="121">
        <v>12</v>
      </c>
      <c r="AL49" s="108"/>
      <c r="AM49" s="121"/>
      <c r="AN49" s="121"/>
      <c r="AO49" s="121"/>
      <c r="AP49" s="121"/>
      <c r="AQ49" s="121"/>
      <c r="AR49" s="121"/>
      <c r="AS49" s="121"/>
      <c r="AT49" s="121"/>
      <c r="AU49" s="124">
        <f t="shared" si="17"/>
        <v>0</v>
      </c>
      <c r="AV49" s="124">
        <f t="shared" si="18"/>
        <v>0</v>
      </c>
      <c r="AW49" s="124">
        <f t="shared" si="19"/>
        <v>5309.1</v>
      </c>
      <c r="AX49" s="124">
        <f t="shared" si="20"/>
        <v>0</v>
      </c>
      <c r="AY49" s="124">
        <f t="shared" si="21"/>
        <v>0</v>
      </c>
      <c r="AZ49" s="124">
        <f t="shared" si="22"/>
        <v>0</v>
      </c>
      <c r="BA49" s="124">
        <f t="shared" si="23"/>
        <v>0</v>
      </c>
      <c r="BB49" s="124">
        <f t="shared" si="24"/>
        <v>0</v>
      </c>
      <c r="BC49" s="124">
        <f t="shared" si="25"/>
        <v>0</v>
      </c>
      <c r="BD49" s="124">
        <f t="shared" si="26"/>
        <v>0</v>
      </c>
      <c r="BE49" s="124">
        <f t="shared" si="27"/>
        <v>0</v>
      </c>
      <c r="BF49" s="124">
        <f t="shared" si="28"/>
        <v>0</v>
      </c>
      <c r="BG49" s="128">
        <v>15</v>
      </c>
      <c r="BH49" s="128"/>
      <c r="BI49" s="128"/>
      <c r="BJ49" s="73">
        <f t="shared" si="29"/>
        <v>50569.177499999998</v>
      </c>
      <c r="BK49" s="129"/>
      <c r="BL49" s="141"/>
      <c r="BM49" s="69"/>
      <c r="BN49" s="69"/>
      <c r="BO49" s="69"/>
      <c r="BP49" s="126" t="s">
        <v>201</v>
      </c>
      <c r="BQ49" s="131">
        <v>8849</v>
      </c>
      <c r="BR49" s="131"/>
      <c r="BS49" s="131"/>
      <c r="BT49" s="131">
        <v>3539</v>
      </c>
      <c r="BU49" s="131"/>
      <c r="BV49" s="131"/>
      <c r="BW49" s="124">
        <f t="shared" si="34"/>
        <v>0</v>
      </c>
      <c r="BX49" s="133">
        <f t="shared" si="30"/>
        <v>0</v>
      </c>
      <c r="BY49" s="131"/>
      <c r="BZ49" s="134"/>
      <c r="CA49" s="135">
        <f t="shared" si="31"/>
        <v>20227.671000000002</v>
      </c>
      <c r="CB49" s="73">
        <f t="shared" si="35"/>
        <v>355435.49649999995</v>
      </c>
    </row>
    <row r="50" spans="1:80" s="27" customFormat="1" ht="15" customHeight="1" x14ac:dyDescent="0.2">
      <c r="A50" s="108">
        <v>41</v>
      </c>
      <c r="B50" s="136" t="s">
        <v>100</v>
      </c>
      <c r="C50" s="64" t="s">
        <v>101</v>
      </c>
      <c r="D50" s="137" t="s">
        <v>2</v>
      </c>
      <c r="E50" s="137" t="s">
        <v>252</v>
      </c>
      <c r="F50" s="137" t="s">
        <v>102</v>
      </c>
      <c r="G50" s="137" t="s">
        <v>346</v>
      </c>
      <c r="H50" s="66" t="s">
        <v>39</v>
      </c>
      <c r="I50" s="138" t="s">
        <v>6</v>
      </c>
      <c r="J50" s="139">
        <v>5.16</v>
      </c>
      <c r="K50" s="68">
        <f t="shared" si="36"/>
        <v>182633.04</v>
      </c>
      <c r="L50" s="69"/>
      <c r="M50" s="69"/>
      <c r="N50" s="124"/>
      <c r="O50" s="124">
        <f t="shared" si="8"/>
        <v>0</v>
      </c>
      <c r="P50" s="140"/>
      <c r="Q50" s="124">
        <f t="shared" si="9"/>
        <v>0</v>
      </c>
      <c r="R50" s="122">
        <v>18</v>
      </c>
      <c r="S50" s="124">
        <f t="shared" si="10"/>
        <v>61638.650999999998</v>
      </c>
      <c r="T50" s="122">
        <f t="shared" si="33"/>
        <v>18</v>
      </c>
      <c r="U50" s="122"/>
      <c r="V50" s="122">
        <v>5</v>
      </c>
      <c r="W50" s="122">
        <v>10</v>
      </c>
      <c r="X50" s="122">
        <v>3</v>
      </c>
      <c r="Y50" s="122"/>
      <c r="Z50" s="124">
        <f t="shared" si="11"/>
        <v>57072.825000000004</v>
      </c>
      <c r="AA50" s="124">
        <f t="shared" si="12"/>
        <v>114145.65000000001</v>
      </c>
      <c r="AB50" s="124">
        <f t="shared" si="13"/>
        <v>34243.695</v>
      </c>
      <c r="AC50" s="122">
        <v>5</v>
      </c>
      <c r="AD50" s="122">
        <v>10</v>
      </c>
      <c r="AE50" s="122">
        <v>3</v>
      </c>
      <c r="AF50" s="125">
        <f t="shared" si="14"/>
        <v>1106.0625</v>
      </c>
      <c r="AG50" s="125">
        <f t="shared" si="15"/>
        <v>2212.125</v>
      </c>
      <c r="AH50" s="125">
        <f t="shared" si="16"/>
        <v>663.63750000000005</v>
      </c>
      <c r="AI50" s="121"/>
      <c r="AJ50" s="121"/>
      <c r="AK50" s="121"/>
      <c r="AL50" s="108"/>
      <c r="AM50" s="121"/>
      <c r="AN50" s="121"/>
      <c r="AO50" s="121"/>
      <c r="AP50" s="121"/>
      <c r="AQ50" s="121"/>
      <c r="AR50" s="121"/>
      <c r="AS50" s="121"/>
      <c r="AT50" s="121"/>
      <c r="AU50" s="124">
        <f t="shared" si="17"/>
        <v>0</v>
      </c>
      <c r="AV50" s="124">
        <f t="shared" si="18"/>
        <v>0</v>
      </c>
      <c r="AW50" s="124">
        <f t="shared" si="19"/>
        <v>0</v>
      </c>
      <c r="AX50" s="124">
        <f t="shared" si="20"/>
        <v>0</v>
      </c>
      <c r="AY50" s="124">
        <f t="shared" si="21"/>
        <v>0</v>
      </c>
      <c r="AZ50" s="124">
        <f t="shared" si="22"/>
        <v>0</v>
      </c>
      <c r="BA50" s="124">
        <f t="shared" si="23"/>
        <v>0</v>
      </c>
      <c r="BB50" s="124">
        <f t="shared" si="24"/>
        <v>0</v>
      </c>
      <c r="BC50" s="124">
        <f t="shared" si="25"/>
        <v>0</v>
      </c>
      <c r="BD50" s="124">
        <f t="shared" si="26"/>
        <v>0</v>
      </c>
      <c r="BE50" s="124">
        <f t="shared" si="27"/>
        <v>0</v>
      </c>
      <c r="BF50" s="124">
        <f t="shared" si="28"/>
        <v>0</v>
      </c>
      <c r="BG50" s="128"/>
      <c r="BH50" s="128"/>
      <c r="BI50" s="128">
        <v>3</v>
      </c>
      <c r="BJ50" s="73">
        <f t="shared" si="29"/>
        <v>10273.1085</v>
      </c>
      <c r="BK50" s="129"/>
      <c r="BL50" s="141"/>
      <c r="BM50" s="69"/>
      <c r="BN50" s="69"/>
      <c r="BO50" s="69"/>
      <c r="BP50" s="126"/>
      <c r="BQ50" s="131"/>
      <c r="BR50" s="131"/>
      <c r="BS50" s="131"/>
      <c r="BT50" s="131"/>
      <c r="BU50" s="131"/>
      <c r="BV50" s="131"/>
      <c r="BW50" s="124">
        <f t="shared" si="34"/>
        <v>0</v>
      </c>
      <c r="BX50" s="133">
        <f t="shared" si="30"/>
        <v>0</v>
      </c>
      <c r="BY50" s="131"/>
      <c r="BZ50" s="134">
        <v>17697</v>
      </c>
      <c r="CA50" s="135">
        <f t="shared" si="31"/>
        <v>20546.217000000004</v>
      </c>
      <c r="CB50" s="73">
        <f t="shared" si="35"/>
        <v>319598.97149999999</v>
      </c>
    </row>
    <row r="51" spans="1:80" s="27" customFormat="1" ht="15" customHeight="1" x14ac:dyDescent="0.2">
      <c r="A51" s="126">
        <v>42</v>
      </c>
      <c r="B51" s="136" t="s">
        <v>189</v>
      </c>
      <c r="C51" s="69" t="s">
        <v>60</v>
      </c>
      <c r="D51" s="137" t="s">
        <v>2</v>
      </c>
      <c r="E51" s="137" t="s">
        <v>194</v>
      </c>
      <c r="F51" s="137" t="s">
        <v>57</v>
      </c>
      <c r="G51" s="137"/>
      <c r="H51" s="66" t="s">
        <v>149</v>
      </c>
      <c r="I51" s="138" t="s">
        <v>5</v>
      </c>
      <c r="J51" s="139">
        <v>4.7300000000000004</v>
      </c>
      <c r="K51" s="68">
        <f t="shared" si="36"/>
        <v>167413.62000000002</v>
      </c>
      <c r="L51" s="69"/>
      <c r="M51" s="69"/>
      <c r="N51" s="124"/>
      <c r="O51" s="124">
        <f t="shared" si="8"/>
        <v>0</v>
      </c>
      <c r="P51" s="140"/>
      <c r="Q51" s="124">
        <f t="shared" si="9"/>
        <v>0</v>
      </c>
      <c r="R51" s="127"/>
      <c r="S51" s="124">
        <f t="shared" si="10"/>
        <v>0</v>
      </c>
      <c r="T51" s="122">
        <f t="shared" si="33"/>
        <v>8</v>
      </c>
      <c r="U51" s="122"/>
      <c r="V51" s="122"/>
      <c r="W51" s="122"/>
      <c r="X51" s="122">
        <v>8</v>
      </c>
      <c r="Y51" s="122"/>
      <c r="Z51" s="124">
        <f t="shared" si="11"/>
        <v>0</v>
      </c>
      <c r="AA51" s="124">
        <f t="shared" si="12"/>
        <v>0</v>
      </c>
      <c r="AB51" s="124">
        <f t="shared" si="13"/>
        <v>83706.810000000012</v>
      </c>
      <c r="AC51" s="122"/>
      <c r="AD51" s="122"/>
      <c r="AE51" s="122">
        <v>8</v>
      </c>
      <c r="AF51" s="125">
        <f t="shared" si="14"/>
        <v>0</v>
      </c>
      <c r="AG51" s="125">
        <f t="shared" si="15"/>
        <v>0</v>
      </c>
      <c r="AH51" s="125">
        <f t="shared" si="16"/>
        <v>1769.7</v>
      </c>
      <c r="AI51" s="121"/>
      <c r="AJ51" s="121"/>
      <c r="AK51" s="121"/>
      <c r="AL51" s="108"/>
      <c r="AM51" s="121"/>
      <c r="AN51" s="121"/>
      <c r="AO51" s="121"/>
      <c r="AP51" s="121"/>
      <c r="AQ51" s="121">
        <v>8</v>
      </c>
      <c r="AR51" s="121"/>
      <c r="AS51" s="121"/>
      <c r="AT51" s="121"/>
      <c r="AU51" s="124">
        <f t="shared" si="17"/>
        <v>0</v>
      </c>
      <c r="AV51" s="124">
        <f t="shared" si="18"/>
        <v>0</v>
      </c>
      <c r="AW51" s="124">
        <f t="shared" si="19"/>
        <v>0</v>
      </c>
      <c r="AX51" s="124">
        <f t="shared" si="20"/>
        <v>0</v>
      </c>
      <c r="AY51" s="124">
        <f t="shared" si="21"/>
        <v>0</v>
      </c>
      <c r="AZ51" s="124">
        <f t="shared" si="22"/>
        <v>0</v>
      </c>
      <c r="BA51" s="124">
        <f t="shared" si="23"/>
        <v>0</v>
      </c>
      <c r="BB51" s="124">
        <f t="shared" si="24"/>
        <v>0</v>
      </c>
      <c r="BC51" s="124">
        <f t="shared" si="25"/>
        <v>1769.7</v>
      </c>
      <c r="BD51" s="124">
        <f t="shared" si="26"/>
        <v>0</v>
      </c>
      <c r="BE51" s="124">
        <f t="shared" si="27"/>
        <v>0</v>
      </c>
      <c r="BF51" s="124">
        <f t="shared" si="28"/>
        <v>0</v>
      </c>
      <c r="BG51" s="128"/>
      <c r="BH51" s="128"/>
      <c r="BI51" s="128">
        <v>8</v>
      </c>
      <c r="BJ51" s="73">
        <f t="shared" si="29"/>
        <v>25112.043000000001</v>
      </c>
      <c r="BK51" s="129"/>
      <c r="BL51" s="141"/>
      <c r="BM51" s="69"/>
      <c r="BN51" s="69"/>
      <c r="BO51" s="69"/>
      <c r="BP51" s="126"/>
      <c r="BQ51" s="131"/>
      <c r="BR51" s="131"/>
      <c r="BS51" s="131"/>
      <c r="BT51" s="131"/>
      <c r="BU51" s="131"/>
      <c r="BV51" s="131"/>
      <c r="BW51" s="124">
        <f t="shared" si="34"/>
        <v>0</v>
      </c>
      <c r="BX51" s="133">
        <f t="shared" si="30"/>
        <v>0</v>
      </c>
      <c r="BY51" s="131"/>
      <c r="BZ51" s="134"/>
      <c r="CA51" s="135">
        <f t="shared" si="31"/>
        <v>8370.6810000000023</v>
      </c>
      <c r="CB51" s="73">
        <f t="shared" si="35"/>
        <v>120728.93400000001</v>
      </c>
    </row>
    <row r="52" spans="1:80" s="27" customFormat="1" ht="15" customHeight="1" x14ac:dyDescent="0.2">
      <c r="A52" s="108">
        <v>43</v>
      </c>
      <c r="B52" s="136" t="s">
        <v>258</v>
      </c>
      <c r="C52" s="140" t="s">
        <v>122</v>
      </c>
      <c r="D52" s="137" t="s">
        <v>2</v>
      </c>
      <c r="E52" s="154" t="s">
        <v>259</v>
      </c>
      <c r="F52" s="137" t="s">
        <v>123</v>
      </c>
      <c r="G52" s="154"/>
      <c r="H52" s="66" t="s">
        <v>149</v>
      </c>
      <c r="I52" s="138" t="s">
        <v>5</v>
      </c>
      <c r="J52" s="139">
        <v>4.0999999999999996</v>
      </c>
      <c r="K52" s="68">
        <f t="shared" si="36"/>
        <v>145115.4</v>
      </c>
      <c r="L52" s="69"/>
      <c r="M52" s="69"/>
      <c r="N52" s="124"/>
      <c r="O52" s="124">
        <f t="shared" si="8"/>
        <v>0</v>
      </c>
      <c r="P52" s="140"/>
      <c r="Q52" s="124">
        <f t="shared" si="9"/>
        <v>0</v>
      </c>
      <c r="R52" s="127"/>
      <c r="S52" s="124">
        <f t="shared" si="10"/>
        <v>0</v>
      </c>
      <c r="T52" s="122">
        <f t="shared" si="33"/>
        <v>25</v>
      </c>
      <c r="U52" s="122"/>
      <c r="V52" s="122">
        <v>5</v>
      </c>
      <c r="W52" s="122">
        <v>18</v>
      </c>
      <c r="X52" s="122">
        <v>2</v>
      </c>
      <c r="Y52" s="122"/>
      <c r="Z52" s="124">
        <f t="shared" si="11"/>
        <v>45348.5625</v>
      </c>
      <c r="AA52" s="124">
        <f t="shared" si="12"/>
        <v>163254.82499999998</v>
      </c>
      <c r="AB52" s="124">
        <f t="shared" si="13"/>
        <v>18139.424999999999</v>
      </c>
      <c r="AC52" s="122">
        <v>5</v>
      </c>
      <c r="AD52" s="122">
        <v>18</v>
      </c>
      <c r="AE52" s="122">
        <v>2</v>
      </c>
      <c r="AF52" s="125">
        <f t="shared" si="14"/>
        <v>1106.0625</v>
      </c>
      <c r="AG52" s="125">
        <f t="shared" si="15"/>
        <v>3981.8250000000003</v>
      </c>
      <c r="AH52" s="125">
        <f t="shared" si="16"/>
        <v>442.42500000000001</v>
      </c>
      <c r="AI52" s="121"/>
      <c r="AJ52" s="121"/>
      <c r="AK52" s="121"/>
      <c r="AL52" s="108"/>
      <c r="AM52" s="121"/>
      <c r="AN52" s="121"/>
      <c r="AO52" s="121"/>
      <c r="AP52" s="121"/>
      <c r="AQ52" s="121"/>
      <c r="AR52" s="121"/>
      <c r="AS52" s="121"/>
      <c r="AT52" s="121"/>
      <c r="AU52" s="124">
        <f t="shared" si="17"/>
        <v>0</v>
      </c>
      <c r="AV52" s="124">
        <f t="shared" si="18"/>
        <v>0</v>
      </c>
      <c r="AW52" s="124">
        <f t="shared" si="19"/>
        <v>0</v>
      </c>
      <c r="AX52" s="124">
        <f t="shared" si="20"/>
        <v>0</v>
      </c>
      <c r="AY52" s="124">
        <f t="shared" si="21"/>
        <v>0</v>
      </c>
      <c r="AZ52" s="124">
        <f t="shared" si="22"/>
        <v>0</v>
      </c>
      <c r="BA52" s="124">
        <f t="shared" si="23"/>
        <v>0</v>
      </c>
      <c r="BB52" s="124">
        <f t="shared" si="24"/>
        <v>0</v>
      </c>
      <c r="BC52" s="124">
        <f t="shared" si="25"/>
        <v>0</v>
      </c>
      <c r="BD52" s="124">
        <f t="shared" si="26"/>
        <v>0</v>
      </c>
      <c r="BE52" s="124">
        <f t="shared" si="27"/>
        <v>0</v>
      </c>
      <c r="BF52" s="124">
        <f t="shared" si="28"/>
        <v>0</v>
      </c>
      <c r="BG52" s="128">
        <v>5</v>
      </c>
      <c r="BH52" s="128">
        <v>6</v>
      </c>
      <c r="BI52" s="128">
        <v>2</v>
      </c>
      <c r="BJ52" s="73">
        <f t="shared" si="29"/>
        <v>35371.878749999996</v>
      </c>
      <c r="BK52" s="129"/>
      <c r="BL52" s="141"/>
      <c r="BM52" s="69"/>
      <c r="BN52" s="69"/>
      <c r="BO52" s="69"/>
      <c r="BP52" s="126"/>
      <c r="BQ52" s="131"/>
      <c r="BR52" s="131"/>
      <c r="BS52" s="131"/>
      <c r="BT52" s="131"/>
      <c r="BU52" s="131"/>
      <c r="BV52" s="131"/>
      <c r="BW52" s="124">
        <f t="shared" si="34"/>
        <v>0</v>
      </c>
      <c r="BX52" s="133">
        <f t="shared" si="30"/>
        <v>0</v>
      </c>
      <c r="BY52" s="131"/>
      <c r="BZ52" s="134"/>
      <c r="CA52" s="135">
        <f t="shared" si="31"/>
        <v>22674.28125</v>
      </c>
      <c r="CB52" s="73">
        <f t="shared" si="35"/>
        <v>290319.28499999997</v>
      </c>
    </row>
    <row r="53" spans="1:80" s="27" customFormat="1" ht="15" customHeight="1" x14ac:dyDescent="0.2">
      <c r="A53" s="126">
        <v>44</v>
      </c>
      <c r="B53" s="137" t="s">
        <v>178</v>
      </c>
      <c r="C53" s="140" t="s">
        <v>122</v>
      </c>
      <c r="D53" s="137" t="s">
        <v>2</v>
      </c>
      <c r="E53" s="154" t="s">
        <v>253</v>
      </c>
      <c r="F53" s="137" t="s">
        <v>123</v>
      </c>
      <c r="G53" s="154"/>
      <c r="H53" s="66" t="s">
        <v>149</v>
      </c>
      <c r="I53" s="138" t="s">
        <v>5</v>
      </c>
      <c r="J53" s="153">
        <v>4.1399999999999997</v>
      </c>
      <c r="K53" s="68">
        <f t="shared" si="36"/>
        <v>146531.15999999997</v>
      </c>
      <c r="L53" s="69"/>
      <c r="M53" s="69"/>
      <c r="N53" s="124"/>
      <c r="O53" s="124">
        <f t="shared" si="8"/>
        <v>0</v>
      </c>
      <c r="P53" s="143"/>
      <c r="Q53" s="124">
        <f t="shared" si="9"/>
        <v>0</v>
      </c>
      <c r="R53" s="140"/>
      <c r="S53" s="124">
        <f t="shared" si="10"/>
        <v>0</v>
      </c>
      <c r="T53" s="122">
        <f t="shared" si="33"/>
        <v>16</v>
      </c>
      <c r="U53" s="122"/>
      <c r="V53" s="122">
        <v>8</v>
      </c>
      <c r="W53" s="122">
        <v>8</v>
      </c>
      <c r="X53" s="122"/>
      <c r="Y53" s="122"/>
      <c r="Z53" s="124">
        <f t="shared" si="11"/>
        <v>73265.579999999987</v>
      </c>
      <c r="AA53" s="124">
        <f t="shared" si="12"/>
        <v>73265.579999999987</v>
      </c>
      <c r="AB53" s="124">
        <f t="shared" si="13"/>
        <v>0</v>
      </c>
      <c r="AC53" s="122">
        <v>8</v>
      </c>
      <c r="AD53" s="122">
        <v>8</v>
      </c>
      <c r="AE53" s="122"/>
      <c r="AF53" s="125">
        <f t="shared" si="14"/>
        <v>1769.7</v>
      </c>
      <c r="AG53" s="125">
        <f t="shared" si="15"/>
        <v>1769.7</v>
      </c>
      <c r="AH53" s="125">
        <f t="shared" si="16"/>
        <v>0</v>
      </c>
      <c r="AI53" s="121"/>
      <c r="AJ53" s="121"/>
      <c r="AK53" s="121"/>
      <c r="AL53" s="108"/>
      <c r="AM53" s="121"/>
      <c r="AN53" s="121"/>
      <c r="AO53" s="121"/>
      <c r="AP53" s="121"/>
      <c r="AQ53" s="121"/>
      <c r="AR53" s="121"/>
      <c r="AS53" s="121"/>
      <c r="AT53" s="121"/>
      <c r="AU53" s="124">
        <f t="shared" si="17"/>
        <v>0</v>
      </c>
      <c r="AV53" s="124">
        <f t="shared" si="18"/>
        <v>0</v>
      </c>
      <c r="AW53" s="124">
        <f t="shared" si="19"/>
        <v>0</v>
      </c>
      <c r="AX53" s="124">
        <f t="shared" si="20"/>
        <v>0</v>
      </c>
      <c r="AY53" s="124">
        <f t="shared" si="21"/>
        <v>0</v>
      </c>
      <c r="AZ53" s="124">
        <f t="shared" si="22"/>
        <v>0</v>
      </c>
      <c r="BA53" s="124">
        <f t="shared" si="23"/>
        <v>0</v>
      </c>
      <c r="BB53" s="124">
        <f t="shared" si="24"/>
        <v>0</v>
      </c>
      <c r="BC53" s="124">
        <f t="shared" si="25"/>
        <v>0</v>
      </c>
      <c r="BD53" s="124">
        <f t="shared" si="26"/>
        <v>0</v>
      </c>
      <c r="BE53" s="124">
        <f t="shared" si="27"/>
        <v>0</v>
      </c>
      <c r="BF53" s="124">
        <f t="shared" si="28"/>
        <v>0</v>
      </c>
      <c r="BG53" s="128">
        <v>8</v>
      </c>
      <c r="BH53" s="128">
        <v>8</v>
      </c>
      <c r="BI53" s="128"/>
      <c r="BJ53" s="73">
        <f t="shared" si="29"/>
        <v>43959.347999999991</v>
      </c>
      <c r="BK53" s="129"/>
      <c r="BL53" s="141"/>
      <c r="BM53" s="69"/>
      <c r="BN53" s="69"/>
      <c r="BO53" s="69"/>
      <c r="BP53" s="126"/>
      <c r="BQ53" s="131"/>
      <c r="BR53" s="131"/>
      <c r="BS53" s="131"/>
      <c r="BT53" s="131"/>
      <c r="BU53" s="131"/>
      <c r="BV53" s="131"/>
      <c r="BW53" s="124">
        <f t="shared" si="34"/>
        <v>0</v>
      </c>
      <c r="BX53" s="133">
        <f t="shared" si="30"/>
        <v>0</v>
      </c>
      <c r="BY53" s="131"/>
      <c r="BZ53" s="134"/>
      <c r="CA53" s="135">
        <f t="shared" si="31"/>
        <v>14653.115999999998</v>
      </c>
      <c r="CB53" s="73">
        <f t="shared" si="35"/>
        <v>208683.024</v>
      </c>
    </row>
    <row r="54" spans="1:80" s="27" customFormat="1" ht="15" customHeight="1" x14ac:dyDescent="0.2">
      <c r="A54" s="108">
        <v>45</v>
      </c>
      <c r="B54" s="137" t="s">
        <v>180</v>
      </c>
      <c r="C54" s="140" t="s">
        <v>179</v>
      </c>
      <c r="D54" s="137" t="s">
        <v>2</v>
      </c>
      <c r="E54" s="154" t="s">
        <v>254</v>
      </c>
      <c r="F54" s="137" t="s">
        <v>62</v>
      </c>
      <c r="G54" s="154"/>
      <c r="H54" s="66" t="s">
        <v>149</v>
      </c>
      <c r="I54" s="138" t="s">
        <v>5</v>
      </c>
      <c r="J54" s="153">
        <v>4.1399999999999997</v>
      </c>
      <c r="K54" s="68">
        <f t="shared" si="36"/>
        <v>146531.15999999997</v>
      </c>
      <c r="L54" s="69"/>
      <c r="M54" s="69"/>
      <c r="N54" s="124"/>
      <c r="O54" s="124">
        <f t="shared" si="8"/>
        <v>0</v>
      </c>
      <c r="P54" s="143"/>
      <c r="Q54" s="124">
        <f t="shared" si="9"/>
        <v>0</v>
      </c>
      <c r="R54" s="140"/>
      <c r="S54" s="124">
        <f t="shared" si="10"/>
        <v>0</v>
      </c>
      <c r="T54" s="122">
        <f t="shared" si="33"/>
        <v>22</v>
      </c>
      <c r="U54" s="122"/>
      <c r="V54" s="122">
        <v>22</v>
      </c>
      <c r="W54" s="122"/>
      <c r="X54" s="122"/>
      <c r="Y54" s="122"/>
      <c r="Z54" s="124">
        <f t="shared" si="11"/>
        <v>201480.34499999997</v>
      </c>
      <c r="AA54" s="124">
        <f t="shared" si="12"/>
        <v>0</v>
      </c>
      <c r="AB54" s="124">
        <f t="shared" si="13"/>
        <v>0</v>
      </c>
      <c r="AC54" s="122">
        <v>22</v>
      </c>
      <c r="AD54" s="122"/>
      <c r="AE54" s="122"/>
      <c r="AF54" s="125">
        <f t="shared" si="14"/>
        <v>4866.6750000000002</v>
      </c>
      <c r="AG54" s="125">
        <f t="shared" si="15"/>
        <v>0</v>
      </c>
      <c r="AH54" s="125">
        <f t="shared" si="16"/>
        <v>0</v>
      </c>
      <c r="AI54" s="121"/>
      <c r="AJ54" s="121"/>
      <c r="AK54" s="121">
        <v>12</v>
      </c>
      <c r="AL54" s="108"/>
      <c r="AM54" s="121"/>
      <c r="AN54" s="121"/>
      <c r="AO54" s="121"/>
      <c r="AP54" s="121"/>
      <c r="AQ54" s="121"/>
      <c r="AR54" s="121"/>
      <c r="AS54" s="121"/>
      <c r="AT54" s="121"/>
      <c r="AU54" s="124">
        <f t="shared" si="17"/>
        <v>0</v>
      </c>
      <c r="AV54" s="124">
        <f t="shared" si="18"/>
        <v>0</v>
      </c>
      <c r="AW54" s="124">
        <f t="shared" si="19"/>
        <v>5309.1</v>
      </c>
      <c r="AX54" s="124">
        <f t="shared" si="20"/>
        <v>0</v>
      </c>
      <c r="AY54" s="124">
        <f t="shared" si="21"/>
        <v>0</v>
      </c>
      <c r="AZ54" s="124">
        <f t="shared" si="22"/>
        <v>0</v>
      </c>
      <c r="BA54" s="124">
        <f t="shared" si="23"/>
        <v>0</v>
      </c>
      <c r="BB54" s="124">
        <f t="shared" si="24"/>
        <v>0</v>
      </c>
      <c r="BC54" s="124">
        <f t="shared" si="25"/>
        <v>0</v>
      </c>
      <c r="BD54" s="124">
        <f t="shared" si="26"/>
        <v>0</v>
      </c>
      <c r="BE54" s="124">
        <f t="shared" si="27"/>
        <v>0</v>
      </c>
      <c r="BF54" s="124">
        <f t="shared" si="28"/>
        <v>0</v>
      </c>
      <c r="BG54" s="128">
        <v>18</v>
      </c>
      <c r="BH54" s="128"/>
      <c r="BI54" s="128"/>
      <c r="BJ54" s="73">
        <f t="shared" si="29"/>
        <v>49454.266499999991</v>
      </c>
      <c r="BK54" s="73"/>
      <c r="BL54" s="141"/>
      <c r="BM54" s="69"/>
      <c r="BN54" s="69"/>
      <c r="BO54" s="69"/>
      <c r="BP54" s="126" t="s">
        <v>130</v>
      </c>
      <c r="BQ54" s="131">
        <v>8849</v>
      </c>
      <c r="BR54" s="131"/>
      <c r="BS54" s="131"/>
      <c r="BT54" s="131">
        <v>3539</v>
      </c>
      <c r="BU54" s="131"/>
      <c r="BV54" s="131"/>
      <c r="BW54" s="124">
        <f t="shared" si="34"/>
        <v>0</v>
      </c>
      <c r="BX54" s="133">
        <f t="shared" si="30"/>
        <v>0</v>
      </c>
      <c r="BY54" s="131"/>
      <c r="BZ54" s="134"/>
      <c r="CA54" s="135">
        <f t="shared" si="31"/>
        <v>20148.034499999998</v>
      </c>
      <c r="CB54" s="73">
        <f t="shared" si="35"/>
        <v>293646.42099999997</v>
      </c>
    </row>
    <row r="55" spans="1:80" s="27" customFormat="1" ht="15" customHeight="1" x14ac:dyDescent="0.2">
      <c r="A55" s="126">
        <v>46</v>
      </c>
      <c r="B55" s="137" t="s">
        <v>183</v>
      </c>
      <c r="C55" s="140" t="s">
        <v>74</v>
      </c>
      <c r="D55" s="137" t="s">
        <v>2</v>
      </c>
      <c r="E55" s="154" t="s">
        <v>254</v>
      </c>
      <c r="F55" s="137" t="s">
        <v>75</v>
      </c>
      <c r="G55" s="154"/>
      <c r="H55" s="66" t="s">
        <v>149</v>
      </c>
      <c r="I55" s="138" t="s">
        <v>5</v>
      </c>
      <c r="J55" s="153">
        <v>4.1399999999999997</v>
      </c>
      <c r="K55" s="68">
        <f t="shared" si="36"/>
        <v>146531.15999999997</v>
      </c>
      <c r="L55" s="69"/>
      <c r="M55" s="69"/>
      <c r="N55" s="124"/>
      <c r="O55" s="124">
        <f t="shared" si="8"/>
        <v>0</v>
      </c>
      <c r="P55" s="143"/>
      <c r="Q55" s="124">
        <f t="shared" si="9"/>
        <v>0</v>
      </c>
      <c r="R55" s="140"/>
      <c r="S55" s="124">
        <f t="shared" si="10"/>
        <v>0</v>
      </c>
      <c r="T55" s="122">
        <f t="shared" si="33"/>
        <v>25</v>
      </c>
      <c r="U55" s="122"/>
      <c r="V55" s="122"/>
      <c r="W55" s="122">
        <v>25</v>
      </c>
      <c r="X55" s="122"/>
      <c r="Y55" s="122"/>
      <c r="Z55" s="124">
        <f t="shared" si="11"/>
        <v>0</v>
      </c>
      <c r="AA55" s="124">
        <f t="shared" si="12"/>
        <v>228954.93749999997</v>
      </c>
      <c r="AB55" s="124">
        <f t="shared" si="13"/>
        <v>0</v>
      </c>
      <c r="AC55" s="122"/>
      <c r="AD55" s="122">
        <v>25</v>
      </c>
      <c r="AE55" s="122"/>
      <c r="AF55" s="125">
        <f t="shared" si="14"/>
        <v>0</v>
      </c>
      <c r="AG55" s="125">
        <f t="shared" si="15"/>
        <v>5530.3125</v>
      </c>
      <c r="AH55" s="125">
        <f t="shared" si="16"/>
        <v>0</v>
      </c>
      <c r="AI55" s="121"/>
      <c r="AJ55" s="121"/>
      <c r="AK55" s="121"/>
      <c r="AL55" s="108"/>
      <c r="AM55" s="121"/>
      <c r="AN55" s="121"/>
      <c r="AO55" s="121"/>
      <c r="AP55" s="121"/>
      <c r="AQ55" s="121"/>
      <c r="AR55" s="121"/>
      <c r="AS55" s="121"/>
      <c r="AT55" s="121"/>
      <c r="AU55" s="124">
        <f t="shared" si="17"/>
        <v>0</v>
      </c>
      <c r="AV55" s="124">
        <f t="shared" si="18"/>
        <v>0</v>
      </c>
      <c r="AW55" s="124">
        <f t="shared" si="19"/>
        <v>0</v>
      </c>
      <c r="AX55" s="124">
        <f t="shared" si="20"/>
        <v>0</v>
      </c>
      <c r="AY55" s="124">
        <f t="shared" si="21"/>
        <v>0</v>
      </c>
      <c r="AZ55" s="124">
        <f t="shared" si="22"/>
        <v>0</v>
      </c>
      <c r="BA55" s="124">
        <f t="shared" si="23"/>
        <v>0</v>
      </c>
      <c r="BB55" s="124">
        <f t="shared" si="24"/>
        <v>0</v>
      </c>
      <c r="BC55" s="124">
        <f t="shared" si="25"/>
        <v>0</v>
      </c>
      <c r="BD55" s="124">
        <f t="shared" si="26"/>
        <v>0</v>
      </c>
      <c r="BE55" s="124">
        <f t="shared" si="27"/>
        <v>0</v>
      </c>
      <c r="BF55" s="124">
        <f t="shared" si="28"/>
        <v>0</v>
      </c>
      <c r="BG55" s="128"/>
      <c r="BH55" s="128">
        <v>21</v>
      </c>
      <c r="BI55" s="128"/>
      <c r="BJ55" s="73">
        <f t="shared" si="29"/>
        <v>57696.64424999999</v>
      </c>
      <c r="BK55" s="73"/>
      <c r="BL55" s="141"/>
      <c r="BM55" s="69"/>
      <c r="BN55" s="69"/>
      <c r="BO55" s="69"/>
      <c r="BP55" s="126" t="s">
        <v>204</v>
      </c>
      <c r="BQ55" s="131"/>
      <c r="BR55" s="131">
        <v>10618</v>
      </c>
      <c r="BS55" s="131"/>
      <c r="BT55" s="131"/>
      <c r="BU55" s="131"/>
      <c r="BV55" s="131"/>
      <c r="BW55" s="124">
        <f t="shared" si="34"/>
        <v>0</v>
      </c>
      <c r="BX55" s="133">
        <f t="shared" si="30"/>
        <v>0</v>
      </c>
      <c r="BY55" s="131"/>
      <c r="BZ55" s="134"/>
      <c r="CA55" s="135">
        <f t="shared" si="31"/>
        <v>22895.493749999998</v>
      </c>
      <c r="CB55" s="73">
        <f t="shared" si="35"/>
        <v>325695.38799999998</v>
      </c>
    </row>
    <row r="56" spans="1:80" s="27" customFormat="1" ht="15" customHeight="1" x14ac:dyDescent="0.2">
      <c r="A56" s="108">
        <v>47</v>
      </c>
      <c r="B56" s="137" t="s">
        <v>263</v>
      </c>
      <c r="C56" s="69" t="s">
        <v>60</v>
      </c>
      <c r="D56" s="137" t="s">
        <v>2</v>
      </c>
      <c r="E56" s="154" t="s">
        <v>259</v>
      </c>
      <c r="F56" s="137" t="s">
        <v>57</v>
      </c>
      <c r="G56" s="154"/>
      <c r="H56" s="66" t="s">
        <v>149</v>
      </c>
      <c r="I56" s="138" t="s">
        <v>5</v>
      </c>
      <c r="J56" s="153">
        <v>4.0999999999999996</v>
      </c>
      <c r="K56" s="68">
        <f t="shared" si="36"/>
        <v>145115.4</v>
      </c>
      <c r="L56" s="69"/>
      <c r="M56" s="69"/>
      <c r="N56" s="124"/>
      <c r="O56" s="124">
        <f t="shared" si="8"/>
        <v>0</v>
      </c>
      <c r="P56" s="143"/>
      <c r="Q56" s="124">
        <f t="shared" si="9"/>
        <v>0</v>
      </c>
      <c r="R56" s="140"/>
      <c r="S56" s="124">
        <f t="shared" si="10"/>
        <v>0</v>
      </c>
      <c r="T56" s="122">
        <f t="shared" si="33"/>
        <v>24</v>
      </c>
      <c r="U56" s="122"/>
      <c r="V56" s="122">
        <v>1</v>
      </c>
      <c r="W56" s="122">
        <v>11</v>
      </c>
      <c r="X56" s="122">
        <v>12</v>
      </c>
      <c r="Y56" s="122"/>
      <c r="Z56" s="124">
        <f t="shared" si="11"/>
        <v>9069.7124999999996</v>
      </c>
      <c r="AA56" s="124">
        <f t="shared" si="12"/>
        <v>99766.837499999994</v>
      </c>
      <c r="AB56" s="124">
        <f t="shared" si="13"/>
        <v>108836.54999999999</v>
      </c>
      <c r="AC56" s="122">
        <v>1</v>
      </c>
      <c r="AD56" s="122">
        <v>11</v>
      </c>
      <c r="AE56" s="122">
        <v>12</v>
      </c>
      <c r="AF56" s="125">
        <f t="shared" si="14"/>
        <v>221.21250000000001</v>
      </c>
      <c r="AG56" s="125">
        <f t="shared" si="15"/>
        <v>2433.3375000000001</v>
      </c>
      <c r="AH56" s="125">
        <f t="shared" si="16"/>
        <v>2654.55</v>
      </c>
      <c r="AI56" s="121"/>
      <c r="AJ56" s="121"/>
      <c r="AK56" s="121"/>
      <c r="AL56" s="108"/>
      <c r="AM56" s="121">
        <v>6</v>
      </c>
      <c r="AN56" s="121"/>
      <c r="AO56" s="121"/>
      <c r="AP56" s="121"/>
      <c r="AQ56" s="121">
        <v>4</v>
      </c>
      <c r="AR56" s="121"/>
      <c r="AS56" s="121"/>
      <c r="AT56" s="121"/>
      <c r="AU56" s="124">
        <f t="shared" si="17"/>
        <v>0</v>
      </c>
      <c r="AV56" s="124">
        <f t="shared" si="18"/>
        <v>0</v>
      </c>
      <c r="AW56" s="124">
        <f t="shared" si="19"/>
        <v>0</v>
      </c>
      <c r="AX56" s="124">
        <f t="shared" si="20"/>
        <v>0</v>
      </c>
      <c r="AY56" s="124">
        <f t="shared" si="21"/>
        <v>1327.2750000000001</v>
      </c>
      <c r="AZ56" s="124">
        <f t="shared" si="22"/>
        <v>0</v>
      </c>
      <c r="BA56" s="124">
        <f t="shared" si="23"/>
        <v>0</v>
      </c>
      <c r="BB56" s="124">
        <f t="shared" si="24"/>
        <v>0</v>
      </c>
      <c r="BC56" s="124">
        <f t="shared" si="25"/>
        <v>884.85</v>
      </c>
      <c r="BD56" s="124">
        <f t="shared" si="26"/>
        <v>0</v>
      </c>
      <c r="BE56" s="124">
        <f t="shared" si="27"/>
        <v>0</v>
      </c>
      <c r="BF56" s="124">
        <f t="shared" si="28"/>
        <v>0</v>
      </c>
      <c r="BG56" s="128"/>
      <c r="BH56" s="128">
        <v>6</v>
      </c>
      <c r="BI56" s="128">
        <v>4</v>
      </c>
      <c r="BJ56" s="73">
        <f t="shared" si="29"/>
        <v>27209.137500000001</v>
      </c>
      <c r="BK56" s="73"/>
      <c r="BL56" s="141"/>
      <c r="BM56" s="69"/>
      <c r="BN56" s="69"/>
      <c r="BO56" s="69"/>
      <c r="BP56" s="126" t="s">
        <v>290</v>
      </c>
      <c r="BQ56" s="131"/>
      <c r="BR56" s="131">
        <v>10618</v>
      </c>
      <c r="BS56" s="131"/>
      <c r="BT56" s="131">
        <v>3539</v>
      </c>
      <c r="BU56" s="131"/>
      <c r="BV56" s="131"/>
      <c r="BW56" s="124">
        <f t="shared" si="34"/>
        <v>0</v>
      </c>
      <c r="BX56" s="133">
        <f t="shared" si="30"/>
        <v>0</v>
      </c>
      <c r="BY56" s="131"/>
      <c r="BZ56" s="134"/>
      <c r="CA56" s="135">
        <f t="shared" si="31"/>
        <v>21767.309999999998</v>
      </c>
      <c r="CB56" s="73">
        <f t="shared" si="35"/>
        <v>288327.77250000002</v>
      </c>
    </row>
    <row r="57" spans="1:80" s="27" customFormat="1" ht="12.6" customHeight="1" x14ac:dyDescent="0.2">
      <c r="A57" s="126">
        <v>48</v>
      </c>
      <c r="B57" s="137" t="s">
        <v>188</v>
      </c>
      <c r="C57" s="69" t="s">
        <v>60</v>
      </c>
      <c r="D57" s="137" t="s">
        <v>2</v>
      </c>
      <c r="E57" s="154" t="s">
        <v>254</v>
      </c>
      <c r="F57" s="137" t="s">
        <v>57</v>
      </c>
      <c r="G57" s="154"/>
      <c r="H57" s="66" t="s">
        <v>149</v>
      </c>
      <c r="I57" s="138" t="s">
        <v>5</v>
      </c>
      <c r="J57" s="153">
        <v>4.1399999999999997</v>
      </c>
      <c r="K57" s="68">
        <f t="shared" si="36"/>
        <v>146531.15999999997</v>
      </c>
      <c r="L57" s="69"/>
      <c r="M57" s="69"/>
      <c r="N57" s="124"/>
      <c r="O57" s="124">
        <f t="shared" si="8"/>
        <v>0</v>
      </c>
      <c r="P57" s="143"/>
      <c r="Q57" s="124">
        <f t="shared" si="9"/>
        <v>0</v>
      </c>
      <c r="R57" s="140"/>
      <c r="S57" s="124">
        <f t="shared" si="10"/>
        <v>0</v>
      </c>
      <c r="T57" s="122">
        <f t="shared" si="33"/>
        <v>23</v>
      </c>
      <c r="U57" s="122"/>
      <c r="V57" s="122"/>
      <c r="W57" s="122">
        <v>23</v>
      </c>
      <c r="X57" s="122"/>
      <c r="Y57" s="122"/>
      <c r="Z57" s="124">
        <f t="shared" si="11"/>
        <v>0</v>
      </c>
      <c r="AA57" s="124">
        <f t="shared" si="12"/>
        <v>210638.54249999995</v>
      </c>
      <c r="AB57" s="124">
        <f t="shared" si="13"/>
        <v>0</v>
      </c>
      <c r="AC57" s="122"/>
      <c r="AD57" s="122">
        <v>23</v>
      </c>
      <c r="AE57" s="122"/>
      <c r="AF57" s="125">
        <f t="shared" si="14"/>
        <v>0</v>
      </c>
      <c r="AG57" s="125">
        <f t="shared" si="15"/>
        <v>5087.8875000000007</v>
      </c>
      <c r="AH57" s="125">
        <f t="shared" si="16"/>
        <v>0</v>
      </c>
      <c r="AI57" s="121">
        <v>2</v>
      </c>
      <c r="AJ57" s="121"/>
      <c r="AK57" s="121"/>
      <c r="AL57" s="108"/>
      <c r="AM57" s="121">
        <v>15</v>
      </c>
      <c r="AN57" s="121"/>
      <c r="AO57" s="121"/>
      <c r="AP57" s="121"/>
      <c r="AQ57" s="121"/>
      <c r="AR57" s="121"/>
      <c r="AS57" s="121"/>
      <c r="AT57" s="121"/>
      <c r="AU57" s="124">
        <f t="shared" si="17"/>
        <v>442.42500000000001</v>
      </c>
      <c r="AV57" s="124">
        <f t="shared" si="18"/>
        <v>0</v>
      </c>
      <c r="AW57" s="124">
        <f t="shared" si="19"/>
        <v>0</v>
      </c>
      <c r="AX57" s="124">
        <f t="shared" si="20"/>
        <v>0</v>
      </c>
      <c r="AY57" s="124">
        <f t="shared" si="21"/>
        <v>3318.1875</v>
      </c>
      <c r="AZ57" s="124">
        <f t="shared" si="22"/>
        <v>0</v>
      </c>
      <c r="BA57" s="124">
        <f t="shared" si="23"/>
        <v>0</v>
      </c>
      <c r="BB57" s="124">
        <f t="shared" si="24"/>
        <v>0</v>
      </c>
      <c r="BC57" s="124">
        <f t="shared" si="25"/>
        <v>0</v>
      </c>
      <c r="BD57" s="124">
        <f t="shared" si="26"/>
        <v>0</v>
      </c>
      <c r="BE57" s="124">
        <f t="shared" si="27"/>
        <v>0</v>
      </c>
      <c r="BF57" s="124">
        <f t="shared" si="28"/>
        <v>0</v>
      </c>
      <c r="BG57" s="128">
        <v>2</v>
      </c>
      <c r="BH57" s="128">
        <v>15</v>
      </c>
      <c r="BI57" s="128"/>
      <c r="BJ57" s="73">
        <f t="shared" si="29"/>
        <v>46706.807249999991</v>
      </c>
      <c r="BK57" s="73"/>
      <c r="BL57" s="141"/>
      <c r="BM57" s="69"/>
      <c r="BN57" s="69"/>
      <c r="BO57" s="69"/>
      <c r="BP57" s="126" t="s">
        <v>291</v>
      </c>
      <c r="BQ57" s="131"/>
      <c r="BR57" s="131">
        <v>10618</v>
      </c>
      <c r="BS57" s="131"/>
      <c r="BT57" s="131">
        <v>3539</v>
      </c>
      <c r="BU57" s="131"/>
      <c r="BV57" s="131"/>
      <c r="BW57" s="124">
        <f t="shared" si="34"/>
        <v>0</v>
      </c>
      <c r="BX57" s="133">
        <f t="shared" si="30"/>
        <v>0</v>
      </c>
      <c r="BY57" s="131"/>
      <c r="BZ57" s="134"/>
      <c r="CA57" s="135">
        <f t="shared" si="31"/>
        <v>21063.854249999997</v>
      </c>
      <c r="CB57" s="73">
        <f t="shared" si="35"/>
        <v>301414.70399999991</v>
      </c>
    </row>
    <row r="58" spans="1:80" s="27" customFormat="1" ht="16.899999999999999" customHeight="1" x14ac:dyDescent="0.2">
      <c r="A58" s="108">
        <v>49</v>
      </c>
      <c r="B58" s="136" t="s">
        <v>150</v>
      </c>
      <c r="C58" s="140" t="s">
        <v>173</v>
      </c>
      <c r="D58" s="137" t="s">
        <v>139</v>
      </c>
      <c r="E58" s="137" t="s">
        <v>187</v>
      </c>
      <c r="F58" s="137" t="s">
        <v>62</v>
      </c>
      <c r="G58" s="137" t="s">
        <v>329</v>
      </c>
      <c r="H58" s="66" t="s">
        <v>58</v>
      </c>
      <c r="I58" s="138" t="s">
        <v>151</v>
      </c>
      <c r="J58" s="139">
        <v>4.4000000000000004</v>
      </c>
      <c r="K58" s="68">
        <f>17697*J58*2</f>
        <v>155733.6</v>
      </c>
      <c r="L58" s="69"/>
      <c r="M58" s="69"/>
      <c r="N58" s="122">
        <v>16</v>
      </c>
      <c r="O58" s="124">
        <f t="shared" si="8"/>
        <v>62293.440000000002</v>
      </c>
      <c r="P58" s="143"/>
      <c r="Q58" s="124">
        <f t="shared" si="9"/>
        <v>0</v>
      </c>
      <c r="R58" s="143"/>
      <c r="S58" s="124">
        <f t="shared" si="10"/>
        <v>0</v>
      </c>
      <c r="T58" s="122">
        <f t="shared" si="33"/>
        <v>16</v>
      </c>
      <c r="U58" s="122"/>
      <c r="V58" s="122">
        <v>16</v>
      </c>
      <c r="W58" s="122"/>
      <c r="X58" s="122"/>
      <c r="Y58" s="122"/>
      <c r="Z58" s="124">
        <f t="shared" si="11"/>
        <v>155733.6</v>
      </c>
      <c r="AA58" s="124">
        <f t="shared" si="12"/>
        <v>0</v>
      </c>
      <c r="AB58" s="124">
        <f t="shared" si="13"/>
        <v>0</v>
      </c>
      <c r="AC58" s="122">
        <v>16</v>
      </c>
      <c r="AD58" s="122"/>
      <c r="AE58" s="122"/>
      <c r="AF58" s="125">
        <f t="shared" si="14"/>
        <v>3539.4</v>
      </c>
      <c r="AG58" s="125">
        <f t="shared" si="15"/>
        <v>0</v>
      </c>
      <c r="AH58" s="125">
        <f t="shared" si="16"/>
        <v>0</v>
      </c>
      <c r="AI58" s="121"/>
      <c r="AJ58" s="121"/>
      <c r="AK58" s="121">
        <v>11</v>
      </c>
      <c r="AL58" s="108"/>
      <c r="AM58" s="121"/>
      <c r="AN58" s="121"/>
      <c r="AO58" s="121"/>
      <c r="AP58" s="121"/>
      <c r="AQ58" s="121"/>
      <c r="AR58" s="121"/>
      <c r="AS58" s="121"/>
      <c r="AT58" s="121"/>
      <c r="AU58" s="124">
        <f t="shared" si="17"/>
        <v>0</v>
      </c>
      <c r="AV58" s="124">
        <f t="shared" si="18"/>
        <v>0</v>
      </c>
      <c r="AW58" s="124">
        <f t="shared" si="19"/>
        <v>4866.6750000000002</v>
      </c>
      <c r="AX58" s="124">
        <f t="shared" si="20"/>
        <v>0</v>
      </c>
      <c r="AY58" s="124">
        <f t="shared" si="21"/>
        <v>0</v>
      </c>
      <c r="AZ58" s="124">
        <f t="shared" si="22"/>
        <v>0</v>
      </c>
      <c r="BA58" s="124">
        <f t="shared" si="23"/>
        <v>0</v>
      </c>
      <c r="BB58" s="124">
        <f t="shared" si="24"/>
        <v>0</v>
      </c>
      <c r="BC58" s="124">
        <f t="shared" si="25"/>
        <v>0</v>
      </c>
      <c r="BD58" s="124">
        <f t="shared" si="26"/>
        <v>0</v>
      </c>
      <c r="BE58" s="124">
        <f t="shared" si="27"/>
        <v>0</v>
      </c>
      <c r="BF58" s="124">
        <f t="shared" si="28"/>
        <v>0</v>
      </c>
      <c r="BG58" s="128">
        <v>12</v>
      </c>
      <c r="BH58" s="128"/>
      <c r="BI58" s="128"/>
      <c r="BJ58" s="73">
        <f t="shared" si="29"/>
        <v>35040.060000000005</v>
      </c>
      <c r="BK58" s="129"/>
      <c r="BL58" s="141"/>
      <c r="BM58" s="69"/>
      <c r="BN58" s="69"/>
      <c r="BO58" s="69"/>
      <c r="BP58" s="126" t="s">
        <v>280</v>
      </c>
      <c r="BQ58" s="131">
        <v>8849</v>
      </c>
      <c r="BR58" s="131"/>
      <c r="BS58" s="131"/>
      <c r="BT58" s="131"/>
      <c r="BU58" s="131"/>
      <c r="BV58" s="131"/>
      <c r="BW58" s="124">
        <f t="shared" si="34"/>
        <v>0</v>
      </c>
      <c r="BX58" s="133">
        <f t="shared" si="30"/>
        <v>0</v>
      </c>
      <c r="BY58" s="131"/>
      <c r="BZ58" s="134"/>
      <c r="CA58" s="135">
        <f t="shared" si="31"/>
        <v>15573.36</v>
      </c>
      <c r="CB58" s="73">
        <f t="shared" si="35"/>
        <v>285895.53500000003</v>
      </c>
    </row>
    <row r="59" spans="1:80" s="27" customFormat="1" ht="15" customHeight="1" x14ac:dyDescent="0.2">
      <c r="A59" s="126">
        <v>50</v>
      </c>
      <c r="B59" s="136" t="s">
        <v>152</v>
      </c>
      <c r="C59" s="140" t="s">
        <v>77</v>
      </c>
      <c r="D59" s="137" t="s">
        <v>139</v>
      </c>
      <c r="E59" s="137" t="s">
        <v>255</v>
      </c>
      <c r="F59" s="137" t="s">
        <v>62</v>
      </c>
      <c r="G59" s="137" t="s">
        <v>329</v>
      </c>
      <c r="H59" s="66" t="s">
        <v>58</v>
      </c>
      <c r="I59" s="138" t="s">
        <v>141</v>
      </c>
      <c r="J59" s="139">
        <v>4.5199999999999996</v>
      </c>
      <c r="K59" s="68">
        <f t="shared" ref="K59:K61" si="37">17697*J59*2</f>
        <v>159980.87999999998</v>
      </c>
      <c r="L59" s="69"/>
      <c r="M59" s="69"/>
      <c r="N59" s="122">
        <v>21</v>
      </c>
      <c r="O59" s="124">
        <f t="shared" si="8"/>
        <v>83989.962</v>
      </c>
      <c r="P59" s="143"/>
      <c r="Q59" s="124">
        <f t="shared" si="9"/>
        <v>0</v>
      </c>
      <c r="R59" s="143"/>
      <c r="S59" s="124">
        <f t="shared" si="10"/>
        <v>0</v>
      </c>
      <c r="T59" s="122">
        <f t="shared" si="33"/>
        <v>21</v>
      </c>
      <c r="U59" s="122"/>
      <c r="V59" s="122">
        <v>21</v>
      </c>
      <c r="W59" s="122"/>
      <c r="X59" s="122"/>
      <c r="Y59" s="122"/>
      <c r="Z59" s="124">
        <f t="shared" si="11"/>
        <v>209974.90499999997</v>
      </c>
      <c r="AA59" s="124">
        <f t="shared" si="12"/>
        <v>0</v>
      </c>
      <c r="AB59" s="124">
        <f t="shared" si="13"/>
        <v>0</v>
      </c>
      <c r="AC59" s="122">
        <v>21</v>
      </c>
      <c r="AD59" s="122"/>
      <c r="AE59" s="122"/>
      <c r="AF59" s="125">
        <f t="shared" si="14"/>
        <v>4645.4625000000005</v>
      </c>
      <c r="AG59" s="125">
        <f t="shared" si="15"/>
        <v>0</v>
      </c>
      <c r="AH59" s="125">
        <f t="shared" si="16"/>
        <v>0</v>
      </c>
      <c r="AI59" s="108"/>
      <c r="AJ59" s="121"/>
      <c r="AK59" s="121">
        <v>10</v>
      </c>
      <c r="AL59" s="108"/>
      <c r="AM59" s="121"/>
      <c r="AN59" s="121"/>
      <c r="AO59" s="121"/>
      <c r="AP59" s="121"/>
      <c r="AQ59" s="121"/>
      <c r="AR59" s="121"/>
      <c r="AS59" s="121"/>
      <c r="AT59" s="121"/>
      <c r="AU59" s="124">
        <f t="shared" si="17"/>
        <v>0</v>
      </c>
      <c r="AV59" s="124">
        <f t="shared" si="18"/>
        <v>0</v>
      </c>
      <c r="AW59" s="124">
        <f t="shared" si="19"/>
        <v>4424.25</v>
      </c>
      <c r="AX59" s="124">
        <f t="shared" si="20"/>
        <v>0</v>
      </c>
      <c r="AY59" s="124">
        <f t="shared" si="21"/>
        <v>0</v>
      </c>
      <c r="AZ59" s="124">
        <f t="shared" si="22"/>
        <v>0</v>
      </c>
      <c r="BA59" s="124">
        <f t="shared" si="23"/>
        <v>0</v>
      </c>
      <c r="BB59" s="124">
        <f t="shared" si="24"/>
        <v>0</v>
      </c>
      <c r="BC59" s="124">
        <f t="shared" si="25"/>
        <v>0</v>
      </c>
      <c r="BD59" s="124">
        <f t="shared" si="26"/>
        <v>0</v>
      </c>
      <c r="BE59" s="124">
        <f t="shared" si="27"/>
        <v>0</v>
      </c>
      <c r="BF59" s="124">
        <f t="shared" si="28"/>
        <v>0</v>
      </c>
      <c r="BG59" s="128">
        <v>16</v>
      </c>
      <c r="BH59" s="128"/>
      <c r="BI59" s="128"/>
      <c r="BJ59" s="73">
        <f t="shared" si="29"/>
        <v>47994.263999999988</v>
      </c>
      <c r="BK59" s="129"/>
      <c r="BL59" s="141"/>
      <c r="BM59" s="69"/>
      <c r="BN59" s="69"/>
      <c r="BO59" s="69"/>
      <c r="BP59" s="126" t="s">
        <v>292</v>
      </c>
      <c r="BQ59" s="131">
        <v>8849</v>
      </c>
      <c r="BR59" s="131"/>
      <c r="BS59" s="131"/>
      <c r="BT59" s="131">
        <v>3539</v>
      </c>
      <c r="BU59" s="131"/>
      <c r="BV59" s="131"/>
      <c r="BW59" s="124">
        <f t="shared" si="34"/>
        <v>0</v>
      </c>
      <c r="BX59" s="133">
        <f t="shared" si="30"/>
        <v>0</v>
      </c>
      <c r="BY59" s="131"/>
      <c r="BZ59" s="134"/>
      <c r="CA59" s="135">
        <f t="shared" si="31"/>
        <v>20997.4905</v>
      </c>
      <c r="CB59" s="73">
        <f t="shared" si="35"/>
        <v>384414.33399999997</v>
      </c>
    </row>
    <row r="60" spans="1:80" s="27" customFormat="1" ht="15" customHeight="1" x14ac:dyDescent="0.2">
      <c r="A60" s="108">
        <v>51</v>
      </c>
      <c r="B60" s="136" t="s">
        <v>153</v>
      </c>
      <c r="C60" s="140" t="s">
        <v>77</v>
      </c>
      <c r="D60" s="137" t="s">
        <v>139</v>
      </c>
      <c r="E60" s="137" t="s">
        <v>256</v>
      </c>
      <c r="F60" s="137" t="s">
        <v>62</v>
      </c>
      <c r="G60" s="137" t="s">
        <v>342</v>
      </c>
      <c r="H60" s="66" t="s">
        <v>58</v>
      </c>
      <c r="I60" s="138" t="s">
        <v>141</v>
      </c>
      <c r="J60" s="139">
        <v>4.5199999999999996</v>
      </c>
      <c r="K60" s="68">
        <f t="shared" si="37"/>
        <v>159980.87999999998</v>
      </c>
      <c r="L60" s="69"/>
      <c r="M60" s="69"/>
      <c r="N60" s="122">
        <v>22</v>
      </c>
      <c r="O60" s="124">
        <f t="shared" si="8"/>
        <v>87989.483999999997</v>
      </c>
      <c r="P60" s="143"/>
      <c r="Q60" s="124">
        <f t="shared" si="9"/>
        <v>0</v>
      </c>
      <c r="R60" s="143"/>
      <c r="S60" s="124">
        <f t="shared" si="10"/>
        <v>0</v>
      </c>
      <c r="T60" s="122">
        <f t="shared" si="33"/>
        <v>22</v>
      </c>
      <c r="U60" s="122"/>
      <c r="V60" s="122">
        <v>22</v>
      </c>
      <c r="W60" s="122"/>
      <c r="X60" s="122"/>
      <c r="Y60" s="122"/>
      <c r="Z60" s="124">
        <f t="shared" si="11"/>
        <v>219973.70999999996</v>
      </c>
      <c r="AA60" s="124">
        <f t="shared" si="12"/>
        <v>0</v>
      </c>
      <c r="AB60" s="124">
        <f t="shared" si="13"/>
        <v>0</v>
      </c>
      <c r="AC60" s="122">
        <v>22</v>
      </c>
      <c r="AD60" s="122"/>
      <c r="AE60" s="122"/>
      <c r="AF60" s="125">
        <f t="shared" si="14"/>
        <v>4866.6750000000002</v>
      </c>
      <c r="AG60" s="125">
        <f t="shared" si="15"/>
        <v>0</v>
      </c>
      <c r="AH60" s="125">
        <f t="shared" si="16"/>
        <v>0</v>
      </c>
      <c r="AI60" s="121"/>
      <c r="AJ60" s="121"/>
      <c r="AK60" s="121">
        <v>10</v>
      </c>
      <c r="AL60" s="108"/>
      <c r="AM60" s="121"/>
      <c r="AN60" s="121"/>
      <c r="AO60" s="121"/>
      <c r="AP60" s="121"/>
      <c r="AQ60" s="121"/>
      <c r="AR60" s="121"/>
      <c r="AS60" s="121"/>
      <c r="AT60" s="121"/>
      <c r="AU60" s="124">
        <f t="shared" si="17"/>
        <v>0</v>
      </c>
      <c r="AV60" s="124">
        <f t="shared" si="18"/>
        <v>0</v>
      </c>
      <c r="AW60" s="124">
        <f t="shared" si="19"/>
        <v>4424.25</v>
      </c>
      <c r="AX60" s="124">
        <f t="shared" si="20"/>
        <v>0</v>
      </c>
      <c r="AY60" s="124">
        <f t="shared" si="21"/>
        <v>0</v>
      </c>
      <c r="AZ60" s="124">
        <f t="shared" si="22"/>
        <v>0</v>
      </c>
      <c r="BA60" s="124">
        <f t="shared" si="23"/>
        <v>0</v>
      </c>
      <c r="BB60" s="124">
        <f t="shared" si="24"/>
        <v>0</v>
      </c>
      <c r="BC60" s="124">
        <f t="shared" si="25"/>
        <v>0</v>
      </c>
      <c r="BD60" s="124">
        <f t="shared" si="26"/>
        <v>0</v>
      </c>
      <c r="BE60" s="124">
        <f t="shared" si="27"/>
        <v>0</v>
      </c>
      <c r="BF60" s="124">
        <f t="shared" si="28"/>
        <v>0</v>
      </c>
      <c r="BG60" s="128">
        <v>16</v>
      </c>
      <c r="BH60" s="128"/>
      <c r="BI60" s="128"/>
      <c r="BJ60" s="73">
        <f t="shared" si="29"/>
        <v>47994.263999999988</v>
      </c>
      <c r="BK60" s="129"/>
      <c r="BL60" s="141"/>
      <c r="BM60" s="69"/>
      <c r="BN60" s="69"/>
      <c r="BO60" s="69"/>
      <c r="BP60" s="126" t="s">
        <v>78</v>
      </c>
      <c r="BQ60" s="131">
        <v>8849</v>
      </c>
      <c r="BR60" s="131"/>
      <c r="BS60" s="131"/>
      <c r="BT60" s="131"/>
      <c r="BU60" s="131"/>
      <c r="BV60" s="131"/>
      <c r="BW60" s="124">
        <f t="shared" si="34"/>
        <v>0</v>
      </c>
      <c r="BX60" s="133">
        <f t="shared" si="30"/>
        <v>0</v>
      </c>
      <c r="BY60" s="131"/>
      <c r="BZ60" s="134"/>
      <c r="CA60" s="135">
        <f t="shared" si="31"/>
        <v>21997.370999999999</v>
      </c>
      <c r="CB60" s="73">
        <f t="shared" si="35"/>
        <v>396094.7539999999</v>
      </c>
    </row>
    <row r="61" spans="1:80" s="27" customFormat="1" ht="15" customHeight="1" x14ac:dyDescent="0.2">
      <c r="A61" s="126">
        <v>52</v>
      </c>
      <c r="B61" s="136" t="s">
        <v>154</v>
      </c>
      <c r="C61" s="140" t="s">
        <v>77</v>
      </c>
      <c r="D61" s="137" t="s">
        <v>139</v>
      </c>
      <c r="E61" s="137" t="s">
        <v>319</v>
      </c>
      <c r="F61" s="137" t="s">
        <v>62</v>
      </c>
      <c r="G61" s="137" t="s">
        <v>329</v>
      </c>
      <c r="H61" s="66" t="s">
        <v>58</v>
      </c>
      <c r="I61" s="138" t="s">
        <v>141</v>
      </c>
      <c r="J61" s="139">
        <v>4.5199999999999996</v>
      </c>
      <c r="K61" s="68">
        <f t="shared" si="37"/>
        <v>159980.87999999998</v>
      </c>
      <c r="L61" s="69"/>
      <c r="M61" s="69"/>
      <c r="N61" s="122">
        <v>22</v>
      </c>
      <c r="O61" s="124">
        <f t="shared" si="8"/>
        <v>87989.483999999997</v>
      </c>
      <c r="P61" s="143"/>
      <c r="Q61" s="124">
        <f t="shared" si="9"/>
        <v>0</v>
      </c>
      <c r="R61" s="143"/>
      <c r="S61" s="124">
        <f t="shared" si="10"/>
        <v>0</v>
      </c>
      <c r="T61" s="122">
        <f t="shared" si="33"/>
        <v>22</v>
      </c>
      <c r="U61" s="122"/>
      <c r="V61" s="122">
        <v>22</v>
      </c>
      <c r="W61" s="122"/>
      <c r="X61" s="122"/>
      <c r="Y61" s="122"/>
      <c r="Z61" s="124">
        <f t="shared" si="11"/>
        <v>219973.70999999996</v>
      </c>
      <c r="AA61" s="124">
        <f t="shared" si="12"/>
        <v>0</v>
      </c>
      <c r="AB61" s="124">
        <f t="shared" si="13"/>
        <v>0</v>
      </c>
      <c r="AC61" s="122">
        <v>22</v>
      </c>
      <c r="AD61" s="122"/>
      <c r="AE61" s="122"/>
      <c r="AF61" s="125">
        <f t="shared" si="14"/>
        <v>4866.6750000000002</v>
      </c>
      <c r="AG61" s="125">
        <f t="shared" si="15"/>
        <v>0</v>
      </c>
      <c r="AH61" s="125">
        <f t="shared" si="16"/>
        <v>0</v>
      </c>
      <c r="AI61" s="121"/>
      <c r="AJ61" s="121"/>
      <c r="AK61" s="121">
        <v>11</v>
      </c>
      <c r="AL61" s="108"/>
      <c r="AM61" s="121"/>
      <c r="AN61" s="121"/>
      <c r="AO61" s="121"/>
      <c r="AP61" s="121"/>
      <c r="AQ61" s="121"/>
      <c r="AR61" s="121"/>
      <c r="AS61" s="121"/>
      <c r="AT61" s="121"/>
      <c r="AU61" s="124">
        <f t="shared" si="17"/>
        <v>0</v>
      </c>
      <c r="AV61" s="124">
        <f t="shared" si="18"/>
        <v>0</v>
      </c>
      <c r="AW61" s="124">
        <f t="shared" si="19"/>
        <v>4866.6750000000002</v>
      </c>
      <c r="AX61" s="124">
        <f t="shared" si="20"/>
        <v>0</v>
      </c>
      <c r="AY61" s="124">
        <f t="shared" si="21"/>
        <v>0</v>
      </c>
      <c r="AZ61" s="124">
        <f t="shared" si="22"/>
        <v>0</v>
      </c>
      <c r="BA61" s="124">
        <f t="shared" si="23"/>
        <v>0</v>
      </c>
      <c r="BB61" s="124">
        <f t="shared" si="24"/>
        <v>0</v>
      </c>
      <c r="BC61" s="124">
        <f t="shared" si="25"/>
        <v>0</v>
      </c>
      <c r="BD61" s="124">
        <f t="shared" si="26"/>
        <v>0</v>
      </c>
      <c r="BE61" s="124">
        <f t="shared" si="27"/>
        <v>0</v>
      </c>
      <c r="BF61" s="124">
        <f t="shared" si="28"/>
        <v>0</v>
      </c>
      <c r="BG61" s="128">
        <v>16</v>
      </c>
      <c r="BH61" s="128"/>
      <c r="BI61" s="128"/>
      <c r="BJ61" s="73">
        <f t="shared" si="29"/>
        <v>47994.263999999988</v>
      </c>
      <c r="BK61" s="129"/>
      <c r="BL61" s="141"/>
      <c r="BM61" s="69"/>
      <c r="BN61" s="69"/>
      <c r="BO61" s="69"/>
      <c r="BP61" s="126" t="s">
        <v>293</v>
      </c>
      <c r="BQ61" s="131">
        <v>8849</v>
      </c>
      <c r="BR61" s="131"/>
      <c r="BS61" s="131"/>
      <c r="BT61" s="131">
        <v>3539</v>
      </c>
      <c r="BU61" s="131"/>
      <c r="BV61" s="131"/>
      <c r="BW61" s="124">
        <f t="shared" si="34"/>
        <v>0</v>
      </c>
      <c r="BX61" s="133">
        <f t="shared" si="30"/>
        <v>0</v>
      </c>
      <c r="BY61" s="131"/>
      <c r="BZ61" s="134"/>
      <c r="CA61" s="135">
        <f t="shared" si="31"/>
        <v>21997.370999999999</v>
      </c>
      <c r="CB61" s="73">
        <f t="shared" si="35"/>
        <v>400076.17899999989</v>
      </c>
    </row>
    <row r="62" spans="1:80" s="27" customFormat="1" ht="15" customHeight="1" x14ac:dyDescent="0.2">
      <c r="A62" s="108">
        <v>53</v>
      </c>
      <c r="B62" s="136" t="s">
        <v>156</v>
      </c>
      <c r="C62" s="64" t="s">
        <v>64</v>
      </c>
      <c r="D62" s="137" t="s">
        <v>139</v>
      </c>
      <c r="E62" s="137" t="s">
        <v>175</v>
      </c>
      <c r="F62" s="137" t="s">
        <v>65</v>
      </c>
      <c r="G62" s="137" t="s">
        <v>157</v>
      </c>
      <c r="H62" s="66" t="s">
        <v>38</v>
      </c>
      <c r="I62" s="138" t="s">
        <v>158</v>
      </c>
      <c r="J62" s="139">
        <v>4.3899999999999997</v>
      </c>
      <c r="K62" s="68">
        <f>17697*J62*2</f>
        <v>155379.65999999997</v>
      </c>
      <c r="L62" s="69"/>
      <c r="M62" s="69"/>
      <c r="N62" s="124"/>
      <c r="O62" s="124">
        <f t="shared" si="8"/>
        <v>0</v>
      </c>
      <c r="P62" s="124">
        <v>25</v>
      </c>
      <c r="Q62" s="124">
        <f t="shared" si="9"/>
        <v>84973.25156249998</v>
      </c>
      <c r="R62" s="143"/>
      <c r="S62" s="124">
        <f t="shared" si="10"/>
        <v>0</v>
      </c>
      <c r="T62" s="122">
        <f t="shared" si="33"/>
        <v>25</v>
      </c>
      <c r="U62" s="122"/>
      <c r="V62" s="122">
        <v>21</v>
      </c>
      <c r="W62" s="122">
        <v>4</v>
      </c>
      <c r="X62" s="122"/>
      <c r="Y62" s="122"/>
      <c r="Z62" s="124">
        <f t="shared" si="11"/>
        <v>203935.80374999996</v>
      </c>
      <c r="AA62" s="124">
        <f t="shared" si="12"/>
        <v>38844.914999999994</v>
      </c>
      <c r="AB62" s="124">
        <f t="shared" si="13"/>
        <v>0</v>
      </c>
      <c r="AC62" s="122">
        <v>21</v>
      </c>
      <c r="AD62" s="122">
        <v>4</v>
      </c>
      <c r="AE62" s="122"/>
      <c r="AF62" s="125">
        <f t="shared" si="14"/>
        <v>4645.4625000000005</v>
      </c>
      <c r="AG62" s="125">
        <f t="shared" si="15"/>
        <v>884.85</v>
      </c>
      <c r="AH62" s="125">
        <f t="shared" si="16"/>
        <v>0</v>
      </c>
      <c r="AI62" s="121"/>
      <c r="AJ62" s="121"/>
      <c r="AK62" s="121"/>
      <c r="AL62" s="108"/>
      <c r="AM62" s="121"/>
      <c r="AN62" s="121"/>
      <c r="AO62" s="121"/>
      <c r="AP62" s="121"/>
      <c r="AQ62" s="121"/>
      <c r="AR62" s="121"/>
      <c r="AS62" s="121"/>
      <c r="AT62" s="121"/>
      <c r="AU62" s="124">
        <f t="shared" si="17"/>
        <v>0</v>
      </c>
      <c r="AV62" s="124">
        <f t="shared" si="18"/>
        <v>0</v>
      </c>
      <c r="AW62" s="124">
        <f t="shared" si="19"/>
        <v>0</v>
      </c>
      <c r="AX62" s="124">
        <f t="shared" si="20"/>
        <v>0</v>
      </c>
      <c r="AY62" s="124">
        <f t="shared" si="21"/>
        <v>0</v>
      </c>
      <c r="AZ62" s="124">
        <f t="shared" si="22"/>
        <v>0</v>
      </c>
      <c r="BA62" s="124">
        <f t="shared" si="23"/>
        <v>0</v>
      </c>
      <c r="BB62" s="124">
        <f t="shared" si="24"/>
        <v>0</v>
      </c>
      <c r="BC62" s="124">
        <f t="shared" si="25"/>
        <v>0</v>
      </c>
      <c r="BD62" s="124">
        <f t="shared" si="26"/>
        <v>0</v>
      </c>
      <c r="BE62" s="124">
        <f t="shared" si="27"/>
        <v>0</v>
      </c>
      <c r="BF62" s="124">
        <f t="shared" si="28"/>
        <v>0</v>
      </c>
      <c r="BG62" s="128">
        <v>6</v>
      </c>
      <c r="BH62" s="128">
        <v>4</v>
      </c>
      <c r="BI62" s="128"/>
      <c r="BJ62" s="73">
        <f t="shared" si="29"/>
        <v>29133.686249999992</v>
      </c>
      <c r="BK62" s="129"/>
      <c r="BL62" s="141"/>
      <c r="BM62" s="69"/>
      <c r="BN62" s="69"/>
      <c r="BO62" s="69"/>
      <c r="BP62" s="126" t="s">
        <v>207</v>
      </c>
      <c r="BQ62" s="131"/>
      <c r="BR62" s="131">
        <v>10618</v>
      </c>
      <c r="BS62" s="131"/>
      <c r="BT62" s="131"/>
      <c r="BU62" s="131"/>
      <c r="BV62" s="131"/>
      <c r="BW62" s="124">
        <f t="shared" si="34"/>
        <v>0</v>
      </c>
      <c r="BX62" s="133">
        <f t="shared" si="30"/>
        <v>0</v>
      </c>
      <c r="BY62" s="131"/>
      <c r="BZ62" s="134"/>
      <c r="CA62" s="135">
        <f t="shared" si="31"/>
        <v>24278.071874999994</v>
      </c>
      <c r="CB62" s="73">
        <f t="shared" si="35"/>
        <v>397314.04093749984</v>
      </c>
    </row>
    <row r="63" spans="1:80" s="27" customFormat="1" ht="15" customHeight="1" x14ac:dyDescent="0.2">
      <c r="A63" s="126">
        <v>54</v>
      </c>
      <c r="B63" s="136" t="s">
        <v>155</v>
      </c>
      <c r="C63" s="140" t="s">
        <v>77</v>
      </c>
      <c r="D63" s="137" t="s">
        <v>139</v>
      </c>
      <c r="E63" s="137" t="s">
        <v>243</v>
      </c>
      <c r="F63" s="137" t="s">
        <v>62</v>
      </c>
      <c r="G63" s="137" t="s">
        <v>94</v>
      </c>
      <c r="H63" s="66" t="s">
        <v>58</v>
      </c>
      <c r="I63" s="138" t="s">
        <v>141</v>
      </c>
      <c r="J63" s="139">
        <v>4.5199999999999996</v>
      </c>
      <c r="K63" s="68">
        <f>17697*J63*2</f>
        <v>159980.87999999998</v>
      </c>
      <c r="L63" s="69"/>
      <c r="M63" s="69"/>
      <c r="N63" s="122">
        <v>20</v>
      </c>
      <c r="O63" s="124">
        <f t="shared" si="8"/>
        <v>79990.44</v>
      </c>
      <c r="P63" s="124"/>
      <c r="Q63" s="124">
        <f t="shared" si="9"/>
        <v>0</v>
      </c>
      <c r="R63" s="143"/>
      <c r="S63" s="124">
        <f t="shared" si="10"/>
        <v>0</v>
      </c>
      <c r="T63" s="122">
        <f t="shared" si="33"/>
        <v>20</v>
      </c>
      <c r="U63" s="122"/>
      <c r="V63" s="122">
        <v>20</v>
      </c>
      <c r="W63" s="122"/>
      <c r="X63" s="122"/>
      <c r="Y63" s="122"/>
      <c r="Z63" s="124">
        <f t="shared" si="11"/>
        <v>199976.09999999998</v>
      </c>
      <c r="AA63" s="124">
        <f t="shared" si="12"/>
        <v>0</v>
      </c>
      <c r="AB63" s="124">
        <f t="shared" si="13"/>
        <v>0</v>
      </c>
      <c r="AC63" s="122">
        <v>20</v>
      </c>
      <c r="AD63" s="122"/>
      <c r="AE63" s="122"/>
      <c r="AF63" s="125">
        <f t="shared" si="14"/>
        <v>4424.25</v>
      </c>
      <c r="AG63" s="125">
        <f t="shared" si="15"/>
        <v>0</v>
      </c>
      <c r="AH63" s="125">
        <f t="shared" si="16"/>
        <v>0</v>
      </c>
      <c r="AI63" s="121"/>
      <c r="AJ63" s="121"/>
      <c r="AK63" s="121">
        <v>10</v>
      </c>
      <c r="AL63" s="108"/>
      <c r="AM63" s="121"/>
      <c r="AN63" s="121"/>
      <c r="AO63" s="121"/>
      <c r="AP63" s="121"/>
      <c r="AQ63" s="121"/>
      <c r="AR63" s="121"/>
      <c r="AS63" s="121"/>
      <c r="AT63" s="121"/>
      <c r="AU63" s="124">
        <f t="shared" si="17"/>
        <v>0</v>
      </c>
      <c r="AV63" s="124">
        <f t="shared" si="18"/>
        <v>0</v>
      </c>
      <c r="AW63" s="124">
        <f t="shared" si="19"/>
        <v>4424.25</v>
      </c>
      <c r="AX63" s="124">
        <f t="shared" si="20"/>
        <v>0</v>
      </c>
      <c r="AY63" s="124">
        <f t="shared" si="21"/>
        <v>0</v>
      </c>
      <c r="AZ63" s="124">
        <f t="shared" si="22"/>
        <v>0</v>
      </c>
      <c r="BA63" s="124">
        <f t="shared" si="23"/>
        <v>0</v>
      </c>
      <c r="BB63" s="124">
        <f t="shared" si="24"/>
        <v>0</v>
      </c>
      <c r="BC63" s="124">
        <f t="shared" si="25"/>
        <v>0</v>
      </c>
      <c r="BD63" s="124">
        <f t="shared" si="26"/>
        <v>0</v>
      </c>
      <c r="BE63" s="124">
        <f t="shared" si="27"/>
        <v>0</v>
      </c>
      <c r="BF63" s="124">
        <f t="shared" si="28"/>
        <v>0</v>
      </c>
      <c r="BG63" s="128">
        <v>16</v>
      </c>
      <c r="BH63" s="128"/>
      <c r="BI63" s="128"/>
      <c r="BJ63" s="73">
        <f t="shared" si="29"/>
        <v>47994.263999999988</v>
      </c>
      <c r="BK63" s="129"/>
      <c r="BL63" s="141"/>
      <c r="BM63" s="69"/>
      <c r="BN63" s="69"/>
      <c r="BO63" s="69"/>
      <c r="BP63" s="126" t="s">
        <v>312</v>
      </c>
      <c r="BQ63" s="131">
        <v>8849</v>
      </c>
      <c r="BR63" s="131"/>
      <c r="BS63" s="131"/>
      <c r="BT63" s="131">
        <v>3539</v>
      </c>
      <c r="BU63" s="131"/>
      <c r="BV63" s="131"/>
      <c r="BW63" s="124">
        <f t="shared" si="34"/>
        <v>0</v>
      </c>
      <c r="BX63" s="133">
        <f t="shared" si="30"/>
        <v>0</v>
      </c>
      <c r="BY63" s="131"/>
      <c r="BZ63" s="134"/>
      <c r="CA63" s="135">
        <f t="shared" si="31"/>
        <v>19997.61</v>
      </c>
      <c r="CB63" s="73">
        <f t="shared" si="35"/>
        <v>369194.91399999993</v>
      </c>
    </row>
    <row r="64" spans="1:80" s="27" customFormat="1" ht="15" customHeight="1" x14ac:dyDescent="0.2">
      <c r="A64" s="108">
        <v>55</v>
      </c>
      <c r="B64" s="136" t="s">
        <v>353</v>
      </c>
      <c r="C64" s="140" t="s">
        <v>77</v>
      </c>
      <c r="D64" s="137" t="s">
        <v>168</v>
      </c>
      <c r="E64" s="137" t="s">
        <v>246</v>
      </c>
      <c r="F64" s="137" t="s">
        <v>62</v>
      </c>
      <c r="G64" s="137" t="s">
        <v>136</v>
      </c>
      <c r="H64" s="66" t="s">
        <v>38</v>
      </c>
      <c r="I64" s="138" t="s">
        <v>158</v>
      </c>
      <c r="J64" s="139">
        <v>4.3899999999999997</v>
      </c>
      <c r="K64" s="68">
        <f>17697*J64*2</f>
        <v>155379.65999999997</v>
      </c>
      <c r="L64" s="69"/>
      <c r="M64" s="69"/>
      <c r="N64" s="124"/>
      <c r="O64" s="124">
        <f t="shared" si="8"/>
        <v>0</v>
      </c>
      <c r="P64" s="124">
        <v>21</v>
      </c>
      <c r="Q64" s="124">
        <f t="shared" si="9"/>
        <v>71377.531312499981</v>
      </c>
      <c r="R64" s="127"/>
      <c r="S64" s="124">
        <f t="shared" si="10"/>
        <v>0</v>
      </c>
      <c r="T64" s="122">
        <f t="shared" si="33"/>
        <v>21</v>
      </c>
      <c r="U64" s="122"/>
      <c r="V64" s="122">
        <v>21</v>
      </c>
      <c r="W64" s="122"/>
      <c r="X64" s="122"/>
      <c r="Y64" s="122"/>
      <c r="Z64" s="124">
        <f t="shared" si="11"/>
        <v>203935.80374999996</v>
      </c>
      <c r="AA64" s="124">
        <f t="shared" si="12"/>
        <v>0</v>
      </c>
      <c r="AB64" s="124">
        <f t="shared" si="13"/>
        <v>0</v>
      </c>
      <c r="AC64" s="122">
        <v>21</v>
      </c>
      <c r="AD64" s="122"/>
      <c r="AE64" s="122"/>
      <c r="AF64" s="125">
        <f t="shared" si="14"/>
        <v>4645.4625000000005</v>
      </c>
      <c r="AG64" s="125">
        <f t="shared" si="15"/>
        <v>0</v>
      </c>
      <c r="AH64" s="125">
        <f t="shared" si="16"/>
        <v>0</v>
      </c>
      <c r="AI64" s="121"/>
      <c r="AJ64" s="121"/>
      <c r="AK64" s="121">
        <v>12</v>
      </c>
      <c r="AL64" s="108"/>
      <c r="AM64" s="121"/>
      <c r="AN64" s="121"/>
      <c r="AO64" s="121"/>
      <c r="AP64" s="121"/>
      <c r="AQ64" s="121"/>
      <c r="AR64" s="121"/>
      <c r="AS64" s="121"/>
      <c r="AT64" s="121"/>
      <c r="AU64" s="124">
        <f t="shared" si="17"/>
        <v>0</v>
      </c>
      <c r="AV64" s="124">
        <f t="shared" si="18"/>
        <v>0</v>
      </c>
      <c r="AW64" s="124">
        <f t="shared" si="19"/>
        <v>5309.1</v>
      </c>
      <c r="AX64" s="124">
        <f t="shared" si="20"/>
        <v>0</v>
      </c>
      <c r="AY64" s="124">
        <f t="shared" si="21"/>
        <v>0</v>
      </c>
      <c r="AZ64" s="124">
        <f t="shared" si="22"/>
        <v>0</v>
      </c>
      <c r="BA64" s="124">
        <f t="shared" si="23"/>
        <v>0</v>
      </c>
      <c r="BB64" s="124">
        <f t="shared" si="24"/>
        <v>0</v>
      </c>
      <c r="BC64" s="124">
        <f t="shared" si="25"/>
        <v>0</v>
      </c>
      <c r="BD64" s="124">
        <f t="shared" si="26"/>
        <v>0</v>
      </c>
      <c r="BE64" s="124">
        <f t="shared" si="27"/>
        <v>0</v>
      </c>
      <c r="BF64" s="124">
        <f t="shared" si="28"/>
        <v>0</v>
      </c>
      <c r="BG64" s="128">
        <v>18</v>
      </c>
      <c r="BH64" s="128"/>
      <c r="BI64" s="128"/>
      <c r="BJ64" s="73">
        <f t="shared" si="29"/>
        <v>52440.635249999985</v>
      </c>
      <c r="BK64" s="129"/>
      <c r="BL64" s="141"/>
      <c r="BM64" s="69"/>
      <c r="BN64" s="69"/>
      <c r="BO64" s="69"/>
      <c r="BP64" s="126" t="s">
        <v>200</v>
      </c>
      <c r="BQ64" s="131">
        <v>8849</v>
      </c>
      <c r="BR64" s="131"/>
      <c r="BS64" s="131"/>
      <c r="BT64" s="131"/>
      <c r="BU64" s="131"/>
      <c r="BV64" s="131"/>
      <c r="BW64" s="124">
        <f t="shared" si="34"/>
        <v>0</v>
      </c>
      <c r="BX64" s="133">
        <f t="shared" si="30"/>
        <v>0</v>
      </c>
      <c r="BY64" s="131"/>
      <c r="BZ64" s="134"/>
      <c r="CA64" s="135">
        <f t="shared" si="31"/>
        <v>20393.580374999998</v>
      </c>
      <c r="CB64" s="73">
        <f t="shared" si="35"/>
        <v>366951.11318749998</v>
      </c>
    </row>
    <row r="65" spans="1:80" s="29" customFormat="1" ht="15" customHeight="1" x14ac:dyDescent="0.2">
      <c r="A65" s="126">
        <v>56</v>
      </c>
      <c r="B65" s="136" t="s">
        <v>262</v>
      </c>
      <c r="C65" s="155" t="s">
        <v>192</v>
      </c>
      <c r="D65" s="137" t="s">
        <v>2</v>
      </c>
      <c r="E65" s="137" t="s">
        <v>195</v>
      </c>
      <c r="F65" s="137" t="s">
        <v>193</v>
      </c>
      <c r="G65" s="137"/>
      <c r="H65" s="66" t="s">
        <v>149</v>
      </c>
      <c r="I65" s="138" t="s">
        <v>5</v>
      </c>
      <c r="J65" s="139">
        <v>4.2699999999999996</v>
      </c>
      <c r="K65" s="68">
        <f t="shared" ref="K65:K66" si="38">17697*J65*2</f>
        <v>151132.37999999998</v>
      </c>
      <c r="L65" s="69"/>
      <c r="M65" s="69"/>
      <c r="N65" s="124"/>
      <c r="O65" s="124">
        <f t="shared" si="8"/>
        <v>0</v>
      </c>
      <c r="P65" s="143"/>
      <c r="Q65" s="124">
        <f t="shared" si="9"/>
        <v>0</v>
      </c>
      <c r="R65" s="143"/>
      <c r="S65" s="124">
        <f t="shared" si="10"/>
        <v>0</v>
      </c>
      <c r="T65" s="122">
        <f t="shared" si="33"/>
        <v>8</v>
      </c>
      <c r="U65" s="122"/>
      <c r="V65" s="122"/>
      <c r="W65" s="122">
        <v>8</v>
      </c>
      <c r="X65" s="122"/>
      <c r="Y65" s="122"/>
      <c r="Z65" s="124">
        <f t="shared" si="11"/>
        <v>0</v>
      </c>
      <c r="AA65" s="124">
        <f t="shared" si="12"/>
        <v>75566.189999999988</v>
      </c>
      <c r="AB65" s="124">
        <f t="shared" si="13"/>
        <v>0</v>
      </c>
      <c r="AC65" s="122"/>
      <c r="AD65" s="122">
        <v>8</v>
      </c>
      <c r="AE65" s="122"/>
      <c r="AF65" s="125">
        <f t="shared" si="14"/>
        <v>0</v>
      </c>
      <c r="AG65" s="125">
        <f t="shared" si="15"/>
        <v>1769.7</v>
      </c>
      <c r="AH65" s="125">
        <f t="shared" si="16"/>
        <v>0</v>
      </c>
      <c r="AI65" s="121"/>
      <c r="AJ65" s="121"/>
      <c r="AK65" s="121"/>
      <c r="AL65" s="108"/>
      <c r="AM65" s="121"/>
      <c r="AN65" s="121"/>
      <c r="AO65" s="121"/>
      <c r="AP65" s="121"/>
      <c r="AQ65" s="121"/>
      <c r="AR65" s="121"/>
      <c r="AS65" s="121"/>
      <c r="AT65" s="121"/>
      <c r="AU65" s="124">
        <f t="shared" si="17"/>
        <v>0</v>
      </c>
      <c r="AV65" s="124">
        <f t="shared" si="18"/>
        <v>0</v>
      </c>
      <c r="AW65" s="124">
        <f t="shared" si="19"/>
        <v>0</v>
      </c>
      <c r="AX65" s="124">
        <f t="shared" si="20"/>
        <v>0</v>
      </c>
      <c r="AY65" s="124">
        <f t="shared" si="21"/>
        <v>0</v>
      </c>
      <c r="AZ65" s="124">
        <f t="shared" si="22"/>
        <v>0</v>
      </c>
      <c r="BA65" s="124">
        <f t="shared" si="23"/>
        <v>0</v>
      </c>
      <c r="BB65" s="124">
        <f t="shared" si="24"/>
        <v>0</v>
      </c>
      <c r="BC65" s="124">
        <f t="shared" si="25"/>
        <v>0</v>
      </c>
      <c r="BD65" s="124">
        <f t="shared" si="26"/>
        <v>0</v>
      </c>
      <c r="BE65" s="124">
        <f t="shared" si="27"/>
        <v>0</v>
      </c>
      <c r="BF65" s="124">
        <f t="shared" si="28"/>
        <v>0</v>
      </c>
      <c r="BG65" s="128"/>
      <c r="BH65" s="128"/>
      <c r="BI65" s="128"/>
      <c r="BJ65" s="73">
        <f t="shared" si="29"/>
        <v>0</v>
      </c>
      <c r="BK65" s="129"/>
      <c r="BL65" s="141"/>
      <c r="BM65" s="69"/>
      <c r="BN65" s="69"/>
      <c r="BO65" s="69"/>
      <c r="BP65" s="126"/>
      <c r="BQ65" s="131"/>
      <c r="BR65" s="131"/>
      <c r="BS65" s="131"/>
      <c r="BT65" s="131"/>
      <c r="BU65" s="131"/>
      <c r="BV65" s="131"/>
      <c r="BW65" s="124">
        <f t="shared" si="34"/>
        <v>0</v>
      </c>
      <c r="BX65" s="133">
        <f t="shared" si="30"/>
        <v>0</v>
      </c>
      <c r="BY65" s="131"/>
      <c r="BZ65" s="134"/>
      <c r="CA65" s="135">
        <f t="shared" si="31"/>
        <v>7556.6189999999988</v>
      </c>
      <c r="CB65" s="73">
        <f t="shared" si="35"/>
        <v>84892.508999999976</v>
      </c>
    </row>
    <row r="66" spans="1:80" s="29" customFormat="1" ht="15" customHeight="1" x14ac:dyDescent="0.2">
      <c r="A66" s="108">
        <v>57</v>
      </c>
      <c r="B66" s="136" t="s">
        <v>264</v>
      </c>
      <c r="C66" s="64" t="s">
        <v>101</v>
      </c>
      <c r="D66" s="137" t="s">
        <v>2</v>
      </c>
      <c r="E66" s="137" t="s">
        <v>259</v>
      </c>
      <c r="F66" s="137" t="s">
        <v>102</v>
      </c>
      <c r="G66" s="137"/>
      <c r="H66" s="66" t="s">
        <v>149</v>
      </c>
      <c r="I66" s="138" t="s">
        <v>5</v>
      </c>
      <c r="J66" s="139">
        <v>4.0999999999999996</v>
      </c>
      <c r="K66" s="68">
        <f t="shared" si="38"/>
        <v>145115.4</v>
      </c>
      <c r="L66" s="69"/>
      <c r="M66" s="69"/>
      <c r="N66" s="124"/>
      <c r="O66" s="124">
        <f t="shared" si="8"/>
        <v>0</v>
      </c>
      <c r="P66" s="143"/>
      <c r="Q66" s="124">
        <f t="shared" si="9"/>
        <v>0</v>
      </c>
      <c r="R66" s="122"/>
      <c r="S66" s="124">
        <f t="shared" si="10"/>
        <v>0</v>
      </c>
      <c r="T66" s="122">
        <f t="shared" si="33"/>
        <v>24</v>
      </c>
      <c r="U66" s="122"/>
      <c r="V66" s="122">
        <v>8</v>
      </c>
      <c r="W66" s="122">
        <v>16</v>
      </c>
      <c r="X66" s="122"/>
      <c r="Y66" s="122"/>
      <c r="Z66" s="124">
        <f t="shared" si="11"/>
        <v>72557.7</v>
      </c>
      <c r="AA66" s="124">
        <f t="shared" si="12"/>
        <v>145115.4</v>
      </c>
      <c r="AB66" s="124">
        <f t="shared" si="13"/>
        <v>0</v>
      </c>
      <c r="AC66" s="122">
        <v>8</v>
      </c>
      <c r="AD66" s="122">
        <v>16</v>
      </c>
      <c r="AE66" s="122"/>
      <c r="AF66" s="125">
        <f t="shared" si="14"/>
        <v>1769.7</v>
      </c>
      <c r="AG66" s="125">
        <f t="shared" si="15"/>
        <v>3539.4</v>
      </c>
      <c r="AH66" s="125">
        <f t="shared" si="16"/>
        <v>0</v>
      </c>
      <c r="AI66" s="121"/>
      <c r="AJ66" s="121"/>
      <c r="AK66" s="121"/>
      <c r="AL66" s="108"/>
      <c r="AM66" s="121"/>
      <c r="AN66" s="121"/>
      <c r="AO66" s="121"/>
      <c r="AP66" s="121"/>
      <c r="AQ66" s="121"/>
      <c r="AR66" s="121"/>
      <c r="AS66" s="121"/>
      <c r="AT66" s="121"/>
      <c r="AU66" s="124">
        <f t="shared" si="17"/>
        <v>0</v>
      </c>
      <c r="AV66" s="124">
        <f t="shared" si="18"/>
        <v>0</v>
      </c>
      <c r="AW66" s="124">
        <f t="shared" si="19"/>
        <v>0</v>
      </c>
      <c r="AX66" s="124">
        <f t="shared" si="20"/>
        <v>0</v>
      </c>
      <c r="AY66" s="124">
        <f t="shared" si="21"/>
        <v>0</v>
      </c>
      <c r="AZ66" s="124">
        <f t="shared" si="22"/>
        <v>0</v>
      </c>
      <c r="BA66" s="124">
        <f t="shared" si="23"/>
        <v>0</v>
      </c>
      <c r="BB66" s="124">
        <f t="shared" si="24"/>
        <v>0</v>
      </c>
      <c r="BC66" s="124">
        <f t="shared" si="25"/>
        <v>0</v>
      </c>
      <c r="BD66" s="124">
        <f t="shared" si="26"/>
        <v>0</v>
      </c>
      <c r="BE66" s="124">
        <f t="shared" si="27"/>
        <v>0</v>
      </c>
      <c r="BF66" s="124">
        <f t="shared" si="28"/>
        <v>0</v>
      </c>
      <c r="BG66" s="128">
        <v>2</v>
      </c>
      <c r="BH66" s="128">
        <v>12</v>
      </c>
      <c r="BI66" s="128"/>
      <c r="BJ66" s="73">
        <f t="shared" si="29"/>
        <v>38092.792499999996</v>
      </c>
      <c r="BK66" s="129"/>
      <c r="BL66" s="141"/>
      <c r="BM66" s="69"/>
      <c r="BN66" s="69"/>
      <c r="BO66" s="69"/>
      <c r="BP66" s="126"/>
      <c r="BQ66" s="131"/>
      <c r="BR66" s="131"/>
      <c r="BS66" s="131"/>
      <c r="BT66" s="131"/>
      <c r="BU66" s="131"/>
      <c r="BV66" s="131"/>
      <c r="BW66" s="124">
        <f t="shared" si="34"/>
        <v>0</v>
      </c>
      <c r="BX66" s="133">
        <f t="shared" si="30"/>
        <v>0</v>
      </c>
      <c r="BY66" s="131"/>
      <c r="BZ66" s="134">
        <v>17697</v>
      </c>
      <c r="CA66" s="135">
        <f t="shared" si="31"/>
        <v>21767.309999999998</v>
      </c>
      <c r="CB66" s="73">
        <f t="shared" si="35"/>
        <v>300539.30249999999</v>
      </c>
    </row>
    <row r="67" spans="1:80" s="29" customFormat="1" ht="15" customHeight="1" x14ac:dyDescent="0.2">
      <c r="A67" s="126">
        <v>58</v>
      </c>
      <c r="B67" s="136" t="s">
        <v>266</v>
      </c>
      <c r="C67" s="140" t="s">
        <v>122</v>
      </c>
      <c r="D67" s="137" t="s">
        <v>2</v>
      </c>
      <c r="E67" s="137" t="s">
        <v>265</v>
      </c>
      <c r="F67" s="137" t="s">
        <v>123</v>
      </c>
      <c r="G67" s="137" t="s">
        <v>329</v>
      </c>
      <c r="H67" s="66" t="s">
        <v>58</v>
      </c>
      <c r="I67" s="138" t="s">
        <v>59</v>
      </c>
      <c r="J67" s="139">
        <v>5.24</v>
      </c>
      <c r="K67" s="68">
        <f>17697*J67*2</f>
        <v>185464.56</v>
      </c>
      <c r="L67" s="69"/>
      <c r="M67" s="69"/>
      <c r="N67" s="124">
        <v>6</v>
      </c>
      <c r="O67" s="124">
        <f t="shared" si="8"/>
        <v>27819.683999999997</v>
      </c>
      <c r="P67" s="143"/>
      <c r="Q67" s="124">
        <f t="shared" si="9"/>
        <v>0</v>
      </c>
      <c r="R67" s="122"/>
      <c r="S67" s="124">
        <f t="shared" si="10"/>
        <v>0</v>
      </c>
      <c r="T67" s="122">
        <f t="shared" si="33"/>
        <v>6</v>
      </c>
      <c r="U67" s="122"/>
      <c r="V67" s="122">
        <v>3</v>
      </c>
      <c r="W67" s="122">
        <v>2</v>
      </c>
      <c r="X67" s="122">
        <v>1</v>
      </c>
      <c r="Y67" s="122"/>
      <c r="Z67" s="124">
        <f t="shared" si="11"/>
        <v>34774.604999999996</v>
      </c>
      <c r="AA67" s="124">
        <f t="shared" si="12"/>
        <v>23183.07</v>
      </c>
      <c r="AB67" s="124">
        <f t="shared" si="13"/>
        <v>11591.535</v>
      </c>
      <c r="AC67" s="122">
        <v>3</v>
      </c>
      <c r="AD67" s="122">
        <v>2</v>
      </c>
      <c r="AE67" s="122">
        <v>1</v>
      </c>
      <c r="AF67" s="125">
        <f t="shared" si="14"/>
        <v>663.63750000000005</v>
      </c>
      <c r="AG67" s="125">
        <f t="shared" si="15"/>
        <v>442.42500000000001</v>
      </c>
      <c r="AH67" s="125">
        <f t="shared" si="16"/>
        <v>221.21250000000001</v>
      </c>
      <c r="AI67" s="121"/>
      <c r="AJ67" s="121"/>
      <c r="AK67" s="121"/>
      <c r="AL67" s="108"/>
      <c r="AM67" s="121"/>
      <c r="AN67" s="121"/>
      <c r="AO67" s="121"/>
      <c r="AP67" s="121"/>
      <c r="AQ67" s="121"/>
      <c r="AR67" s="121"/>
      <c r="AS67" s="121"/>
      <c r="AT67" s="121"/>
      <c r="AU67" s="124">
        <f t="shared" si="17"/>
        <v>0</v>
      </c>
      <c r="AV67" s="124">
        <f t="shared" si="18"/>
        <v>0</v>
      </c>
      <c r="AW67" s="124">
        <f t="shared" si="19"/>
        <v>0</v>
      </c>
      <c r="AX67" s="124">
        <f t="shared" si="20"/>
        <v>0</v>
      </c>
      <c r="AY67" s="124">
        <f t="shared" si="21"/>
        <v>0</v>
      </c>
      <c r="AZ67" s="124">
        <f t="shared" si="22"/>
        <v>0</v>
      </c>
      <c r="BA67" s="124">
        <f t="shared" si="23"/>
        <v>0</v>
      </c>
      <c r="BB67" s="124">
        <f t="shared" si="24"/>
        <v>0</v>
      </c>
      <c r="BC67" s="124">
        <f t="shared" si="25"/>
        <v>0</v>
      </c>
      <c r="BD67" s="124">
        <f t="shared" si="26"/>
        <v>0</v>
      </c>
      <c r="BE67" s="124">
        <f t="shared" si="27"/>
        <v>0</v>
      </c>
      <c r="BF67" s="124">
        <f t="shared" si="28"/>
        <v>0</v>
      </c>
      <c r="BG67" s="128">
        <v>3</v>
      </c>
      <c r="BH67" s="128">
        <v>2</v>
      </c>
      <c r="BI67" s="128">
        <v>1</v>
      </c>
      <c r="BJ67" s="73">
        <f t="shared" si="29"/>
        <v>20864.762999999995</v>
      </c>
      <c r="BK67" s="129"/>
      <c r="BL67" s="141"/>
      <c r="BM67" s="69"/>
      <c r="BN67" s="69"/>
      <c r="BO67" s="69"/>
      <c r="BP67" s="126"/>
      <c r="BQ67" s="131"/>
      <c r="BR67" s="131"/>
      <c r="BS67" s="131"/>
      <c r="BT67" s="131"/>
      <c r="BU67" s="131"/>
      <c r="BV67" s="131"/>
      <c r="BW67" s="124">
        <f t="shared" si="34"/>
        <v>0</v>
      </c>
      <c r="BX67" s="133">
        <f t="shared" si="30"/>
        <v>0</v>
      </c>
      <c r="BY67" s="131"/>
      <c r="BZ67" s="134"/>
      <c r="CA67" s="135">
        <f t="shared" si="31"/>
        <v>6954.9209999999994</v>
      </c>
      <c r="CB67" s="73">
        <f t="shared" si="35"/>
        <v>126515.85299999999</v>
      </c>
    </row>
    <row r="68" spans="1:80" s="29" customFormat="1" ht="15" customHeight="1" x14ac:dyDescent="0.2">
      <c r="A68" s="108">
        <v>59</v>
      </c>
      <c r="B68" s="136" t="s">
        <v>271</v>
      </c>
      <c r="C68" s="152" t="s">
        <v>276</v>
      </c>
      <c r="D68" s="137" t="s">
        <v>2</v>
      </c>
      <c r="E68" s="137" t="s">
        <v>259</v>
      </c>
      <c r="F68" s="137" t="s">
        <v>277</v>
      </c>
      <c r="G68" s="137"/>
      <c r="H68" s="66" t="s">
        <v>149</v>
      </c>
      <c r="I68" s="138" t="s">
        <v>5</v>
      </c>
      <c r="J68" s="139">
        <v>4.0999999999999996</v>
      </c>
      <c r="K68" s="68">
        <f>17697*J68*2</f>
        <v>145115.4</v>
      </c>
      <c r="L68" s="69"/>
      <c r="M68" s="69"/>
      <c r="N68" s="124"/>
      <c r="O68" s="124">
        <f t="shared" si="8"/>
        <v>0</v>
      </c>
      <c r="P68" s="143"/>
      <c r="Q68" s="124">
        <f t="shared" si="9"/>
        <v>0</v>
      </c>
      <c r="R68" s="122"/>
      <c r="S68" s="124">
        <f t="shared" si="10"/>
        <v>0</v>
      </c>
      <c r="T68" s="122">
        <f t="shared" si="33"/>
        <v>6</v>
      </c>
      <c r="U68" s="122"/>
      <c r="V68" s="122"/>
      <c r="W68" s="122">
        <v>3</v>
      </c>
      <c r="X68" s="122">
        <v>3</v>
      </c>
      <c r="Y68" s="122"/>
      <c r="Z68" s="124">
        <f t="shared" si="11"/>
        <v>0</v>
      </c>
      <c r="AA68" s="124">
        <f t="shared" si="12"/>
        <v>27209.137499999997</v>
      </c>
      <c r="AB68" s="124">
        <f t="shared" si="13"/>
        <v>27209.137499999997</v>
      </c>
      <c r="AC68" s="122"/>
      <c r="AD68" s="122">
        <v>3</v>
      </c>
      <c r="AE68" s="122">
        <v>3</v>
      </c>
      <c r="AF68" s="125">
        <f t="shared" si="14"/>
        <v>0</v>
      </c>
      <c r="AG68" s="125">
        <f t="shared" si="15"/>
        <v>663.63750000000005</v>
      </c>
      <c r="AH68" s="125">
        <f t="shared" si="16"/>
        <v>663.63750000000005</v>
      </c>
      <c r="AI68" s="121"/>
      <c r="AJ68" s="121"/>
      <c r="AK68" s="121"/>
      <c r="AL68" s="108"/>
      <c r="AM68" s="121"/>
      <c r="AN68" s="121"/>
      <c r="AO68" s="121"/>
      <c r="AP68" s="121"/>
      <c r="AQ68" s="121"/>
      <c r="AR68" s="121"/>
      <c r="AS68" s="121"/>
      <c r="AT68" s="121"/>
      <c r="AU68" s="124">
        <f t="shared" si="17"/>
        <v>0</v>
      </c>
      <c r="AV68" s="124">
        <f t="shared" si="18"/>
        <v>0</v>
      </c>
      <c r="AW68" s="124">
        <f t="shared" si="19"/>
        <v>0</v>
      </c>
      <c r="AX68" s="124">
        <f t="shared" si="20"/>
        <v>0</v>
      </c>
      <c r="AY68" s="124">
        <f t="shared" si="21"/>
        <v>0</v>
      </c>
      <c r="AZ68" s="124">
        <f t="shared" si="22"/>
        <v>0</v>
      </c>
      <c r="BA68" s="124">
        <f t="shared" si="23"/>
        <v>0</v>
      </c>
      <c r="BB68" s="124">
        <f t="shared" si="24"/>
        <v>0</v>
      </c>
      <c r="BC68" s="124">
        <f t="shared" si="25"/>
        <v>0</v>
      </c>
      <c r="BD68" s="124">
        <f t="shared" si="26"/>
        <v>0</v>
      </c>
      <c r="BE68" s="124">
        <f t="shared" si="27"/>
        <v>0</v>
      </c>
      <c r="BF68" s="124">
        <f t="shared" si="28"/>
        <v>0</v>
      </c>
      <c r="BG68" s="128"/>
      <c r="BH68" s="128"/>
      <c r="BI68" s="128"/>
      <c r="BJ68" s="73">
        <f t="shared" si="29"/>
        <v>0</v>
      </c>
      <c r="BK68" s="129"/>
      <c r="BL68" s="141"/>
      <c r="BM68" s="69"/>
      <c r="BN68" s="69"/>
      <c r="BO68" s="69"/>
      <c r="BP68" s="126"/>
      <c r="BQ68" s="131"/>
      <c r="BR68" s="131"/>
      <c r="BS68" s="131"/>
      <c r="BT68" s="131"/>
      <c r="BU68" s="131"/>
      <c r="BV68" s="131"/>
      <c r="BW68" s="124">
        <f t="shared" si="34"/>
        <v>0</v>
      </c>
      <c r="BX68" s="133">
        <f t="shared" si="30"/>
        <v>0</v>
      </c>
      <c r="BY68" s="131"/>
      <c r="BZ68" s="134"/>
      <c r="CA68" s="135">
        <f t="shared" si="31"/>
        <v>5441.8274999999994</v>
      </c>
      <c r="CB68" s="73">
        <f t="shared" si="35"/>
        <v>61187.377499999988</v>
      </c>
    </row>
    <row r="69" spans="1:80" s="29" customFormat="1" ht="15" customHeight="1" x14ac:dyDescent="0.2">
      <c r="A69" s="126">
        <v>60</v>
      </c>
      <c r="B69" s="136" t="s">
        <v>267</v>
      </c>
      <c r="C69" s="140" t="s">
        <v>308</v>
      </c>
      <c r="D69" s="137" t="s">
        <v>2</v>
      </c>
      <c r="E69" s="137" t="s">
        <v>240</v>
      </c>
      <c r="F69" s="137" t="s">
        <v>69</v>
      </c>
      <c r="G69" s="137" t="s">
        <v>329</v>
      </c>
      <c r="H69" s="66" t="s">
        <v>58</v>
      </c>
      <c r="I69" s="138" t="s">
        <v>59</v>
      </c>
      <c r="J69" s="139">
        <v>5.08</v>
      </c>
      <c r="K69" s="68">
        <f>17697*J69*2</f>
        <v>179801.52</v>
      </c>
      <c r="L69" s="69"/>
      <c r="M69" s="69"/>
      <c r="N69" s="124">
        <v>15</v>
      </c>
      <c r="O69" s="124">
        <f t="shared" si="8"/>
        <v>67425.569999999992</v>
      </c>
      <c r="P69" s="143"/>
      <c r="Q69" s="124">
        <f t="shared" si="9"/>
        <v>0</v>
      </c>
      <c r="R69" s="122"/>
      <c r="S69" s="124">
        <f t="shared" si="10"/>
        <v>0</v>
      </c>
      <c r="T69" s="122">
        <f t="shared" si="33"/>
        <v>15</v>
      </c>
      <c r="U69" s="122"/>
      <c r="V69" s="122"/>
      <c r="W69" s="122">
        <v>15</v>
      </c>
      <c r="X69" s="122"/>
      <c r="Y69" s="122"/>
      <c r="Z69" s="124">
        <f t="shared" si="11"/>
        <v>0</v>
      </c>
      <c r="AA69" s="124">
        <f t="shared" si="12"/>
        <v>168563.92499999999</v>
      </c>
      <c r="AB69" s="124">
        <f t="shared" si="13"/>
        <v>0</v>
      </c>
      <c r="AC69" s="122"/>
      <c r="AD69" s="122">
        <v>15</v>
      </c>
      <c r="AE69" s="122"/>
      <c r="AF69" s="125">
        <f t="shared" si="14"/>
        <v>0</v>
      </c>
      <c r="AG69" s="125">
        <f t="shared" si="15"/>
        <v>3318.1875</v>
      </c>
      <c r="AH69" s="125">
        <f t="shared" si="16"/>
        <v>0</v>
      </c>
      <c r="AI69" s="121"/>
      <c r="AJ69" s="121"/>
      <c r="AK69" s="121"/>
      <c r="AL69" s="108"/>
      <c r="AM69" s="121"/>
      <c r="AN69" s="121"/>
      <c r="AO69" s="121">
        <v>15</v>
      </c>
      <c r="AP69" s="121"/>
      <c r="AQ69" s="121"/>
      <c r="AR69" s="121"/>
      <c r="AS69" s="121"/>
      <c r="AT69" s="121"/>
      <c r="AU69" s="124">
        <f t="shared" si="17"/>
        <v>0</v>
      </c>
      <c r="AV69" s="124">
        <f t="shared" si="18"/>
        <v>0</v>
      </c>
      <c r="AW69" s="124">
        <f t="shared" si="19"/>
        <v>0</v>
      </c>
      <c r="AX69" s="124">
        <f t="shared" si="20"/>
        <v>0</v>
      </c>
      <c r="AY69" s="124">
        <f t="shared" si="21"/>
        <v>0</v>
      </c>
      <c r="AZ69" s="124">
        <f t="shared" si="22"/>
        <v>0</v>
      </c>
      <c r="BA69" s="124">
        <f t="shared" si="23"/>
        <v>6636.375</v>
      </c>
      <c r="BB69" s="124">
        <f t="shared" si="24"/>
        <v>0</v>
      </c>
      <c r="BC69" s="124">
        <f t="shared" si="25"/>
        <v>0</v>
      </c>
      <c r="BD69" s="124">
        <f t="shared" si="26"/>
        <v>0</v>
      </c>
      <c r="BE69" s="124">
        <f t="shared" si="27"/>
        <v>0</v>
      </c>
      <c r="BF69" s="124">
        <f t="shared" si="28"/>
        <v>0</v>
      </c>
      <c r="BG69" s="128"/>
      <c r="BH69" s="128">
        <v>15</v>
      </c>
      <c r="BI69" s="128"/>
      <c r="BJ69" s="73">
        <f t="shared" si="29"/>
        <v>50569.177499999998</v>
      </c>
      <c r="BK69" s="129"/>
      <c r="BL69" s="141"/>
      <c r="BM69" s="69"/>
      <c r="BN69" s="69"/>
      <c r="BO69" s="69"/>
      <c r="BP69" s="126"/>
      <c r="BQ69" s="131"/>
      <c r="BR69" s="131"/>
      <c r="BS69" s="131"/>
      <c r="BT69" s="131"/>
      <c r="BU69" s="131">
        <v>36920</v>
      </c>
      <c r="BV69" s="131"/>
      <c r="BW69" s="124">
        <f t="shared" si="34"/>
        <v>0</v>
      </c>
      <c r="BX69" s="133">
        <f t="shared" si="30"/>
        <v>0</v>
      </c>
      <c r="BY69" s="131"/>
      <c r="BZ69" s="134"/>
      <c r="CA69" s="135">
        <f t="shared" si="31"/>
        <v>16856.392499999998</v>
      </c>
      <c r="CB69" s="73">
        <f t="shared" si="35"/>
        <v>350289.6275</v>
      </c>
    </row>
    <row r="70" spans="1:80" s="30" customFormat="1" ht="15" customHeight="1" x14ac:dyDescent="0.2">
      <c r="A70" s="108">
        <v>61</v>
      </c>
      <c r="B70" s="109" t="s">
        <v>268</v>
      </c>
      <c r="C70" s="120" t="s">
        <v>122</v>
      </c>
      <c r="D70" s="111" t="s">
        <v>2</v>
      </c>
      <c r="E70" s="111" t="s">
        <v>225</v>
      </c>
      <c r="F70" s="111" t="s">
        <v>123</v>
      </c>
      <c r="G70" s="111" t="s">
        <v>332</v>
      </c>
      <c r="H70" s="144" t="s">
        <v>38</v>
      </c>
      <c r="I70" s="113" t="s">
        <v>116</v>
      </c>
      <c r="J70" s="114">
        <v>5.2</v>
      </c>
      <c r="K70" s="163">
        <f t="shared" ref="K70:K71" si="39">17697*J70*2</f>
        <v>184048.80000000002</v>
      </c>
      <c r="L70" s="110"/>
      <c r="M70" s="110"/>
      <c r="N70" s="117"/>
      <c r="O70" s="117">
        <f t="shared" si="8"/>
        <v>0</v>
      </c>
      <c r="P70" s="142">
        <v>7</v>
      </c>
      <c r="Q70" s="117">
        <f t="shared" si="9"/>
        <v>28182.4725</v>
      </c>
      <c r="R70" s="118"/>
      <c r="S70" s="117">
        <f t="shared" si="10"/>
        <v>0</v>
      </c>
      <c r="T70" s="118">
        <f t="shared" si="33"/>
        <v>7</v>
      </c>
      <c r="U70" s="118"/>
      <c r="V70" s="118"/>
      <c r="W70" s="118">
        <v>4</v>
      </c>
      <c r="X70" s="118">
        <v>3</v>
      </c>
      <c r="Y70" s="118"/>
      <c r="Z70" s="117">
        <f t="shared" si="11"/>
        <v>0</v>
      </c>
      <c r="AA70" s="117">
        <f t="shared" si="12"/>
        <v>46012.200000000004</v>
      </c>
      <c r="AB70" s="117">
        <f t="shared" si="13"/>
        <v>34509.15</v>
      </c>
      <c r="AC70" s="118"/>
      <c r="AD70" s="118">
        <v>4</v>
      </c>
      <c r="AE70" s="118">
        <v>3</v>
      </c>
      <c r="AF70" s="164">
        <f t="shared" si="14"/>
        <v>0</v>
      </c>
      <c r="AG70" s="164">
        <f t="shared" si="15"/>
        <v>884.85</v>
      </c>
      <c r="AH70" s="164">
        <f t="shared" si="16"/>
        <v>663.63750000000005</v>
      </c>
      <c r="AI70" s="121"/>
      <c r="AJ70" s="121"/>
      <c r="AK70" s="121"/>
      <c r="AL70" s="108"/>
      <c r="AM70" s="121"/>
      <c r="AN70" s="121"/>
      <c r="AO70" s="121"/>
      <c r="AP70" s="121"/>
      <c r="AQ70" s="121"/>
      <c r="AR70" s="121"/>
      <c r="AS70" s="121"/>
      <c r="AT70" s="121"/>
      <c r="AU70" s="117">
        <f t="shared" si="17"/>
        <v>0</v>
      </c>
      <c r="AV70" s="117">
        <f t="shared" si="18"/>
        <v>0</v>
      </c>
      <c r="AW70" s="117">
        <f t="shared" si="19"/>
        <v>0</v>
      </c>
      <c r="AX70" s="117">
        <f t="shared" si="20"/>
        <v>0</v>
      </c>
      <c r="AY70" s="117">
        <f t="shared" si="21"/>
        <v>0</v>
      </c>
      <c r="AZ70" s="117">
        <f t="shared" si="22"/>
        <v>0</v>
      </c>
      <c r="BA70" s="117">
        <f t="shared" si="23"/>
        <v>0</v>
      </c>
      <c r="BB70" s="117">
        <f t="shared" si="24"/>
        <v>0</v>
      </c>
      <c r="BC70" s="117">
        <f t="shared" si="25"/>
        <v>0</v>
      </c>
      <c r="BD70" s="117">
        <f t="shared" si="26"/>
        <v>0</v>
      </c>
      <c r="BE70" s="117">
        <f t="shared" si="27"/>
        <v>0</v>
      </c>
      <c r="BF70" s="117">
        <f t="shared" si="28"/>
        <v>0</v>
      </c>
      <c r="BG70" s="165"/>
      <c r="BH70" s="165">
        <v>3</v>
      </c>
      <c r="BI70" s="165">
        <v>3</v>
      </c>
      <c r="BJ70" s="166">
        <f t="shared" si="29"/>
        <v>20705.490000000002</v>
      </c>
      <c r="BK70" s="147"/>
      <c r="BL70" s="148"/>
      <c r="BM70" s="110"/>
      <c r="BN70" s="110"/>
      <c r="BO70" s="110"/>
      <c r="BP70" s="108"/>
      <c r="BQ70" s="149"/>
      <c r="BR70" s="149"/>
      <c r="BS70" s="149"/>
      <c r="BT70" s="149"/>
      <c r="BU70" s="149"/>
      <c r="BV70" s="149"/>
      <c r="BW70" s="117">
        <f t="shared" si="34"/>
        <v>0</v>
      </c>
      <c r="BX70" s="167">
        <f t="shared" si="30"/>
        <v>0</v>
      </c>
      <c r="BY70" s="149"/>
      <c r="BZ70" s="150"/>
      <c r="CA70" s="116">
        <f t="shared" si="31"/>
        <v>8052.1350000000011</v>
      </c>
      <c r="CB70" s="166">
        <f t="shared" si="35"/>
        <v>139009.93500000003</v>
      </c>
    </row>
    <row r="71" spans="1:80" s="30" customFormat="1" ht="15" customHeight="1" x14ac:dyDescent="0.2">
      <c r="A71" s="108">
        <v>62</v>
      </c>
      <c r="B71" s="109" t="s">
        <v>269</v>
      </c>
      <c r="C71" s="120" t="s">
        <v>122</v>
      </c>
      <c r="D71" s="111" t="s">
        <v>2</v>
      </c>
      <c r="E71" s="111" t="s">
        <v>273</v>
      </c>
      <c r="F71" s="111" t="s">
        <v>123</v>
      </c>
      <c r="G71" s="111" t="s">
        <v>332</v>
      </c>
      <c r="H71" s="144" t="s">
        <v>38</v>
      </c>
      <c r="I71" s="113" t="s">
        <v>116</v>
      </c>
      <c r="J71" s="114">
        <v>5.12</v>
      </c>
      <c r="K71" s="163">
        <f t="shared" si="39"/>
        <v>181217.28</v>
      </c>
      <c r="L71" s="110"/>
      <c r="M71" s="110"/>
      <c r="N71" s="117"/>
      <c r="O71" s="117">
        <f t="shared" si="8"/>
        <v>0</v>
      </c>
      <c r="P71" s="142">
        <v>6</v>
      </c>
      <c r="Q71" s="117">
        <f t="shared" si="9"/>
        <v>23784.767999999996</v>
      </c>
      <c r="R71" s="118"/>
      <c r="S71" s="117">
        <f t="shared" si="10"/>
        <v>0</v>
      </c>
      <c r="T71" s="118">
        <f t="shared" si="33"/>
        <v>6</v>
      </c>
      <c r="U71" s="118"/>
      <c r="V71" s="118"/>
      <c r="W71" s="118">
        <v>6</v>
      </c>
      <c r="X71" s="118"/>
      <c r="Y71" s="118"/>
      <c r="Z71" s="117">
        <f t="shared" si="11"/>
        <v>0</v>
      </c>
      <c r="AA71" s="117">
        <f t="shared" si="12"/>
        <v>67956.479999999996</v>
      </c>
      <c r="AB71" s="117">
        <f t="shared" si="13"/>
        <v>0</v>
      </c>
      <c r="AC71" s="118"/>
      <c r="AD71" s="118">
        <v>6</v>
      </c>
      <c r="AE71" s="118"/>
      <c r="AF71" s="164">
        <f t="shared" si="14"/>
        <v>0</v>
      </c>
      <c r="AG71" s="164">
        <f t="shared" si="15"/>
        <v>1327.2750000000001</v>
      </c>
      <c r="AH71" s="164">
        <f t="shared" si="16"/>
        <v>0</v>
      </c>
      <c r="AI71" s="121"/>
      <c r="AJ71" s="121"/>
      <c r="AK71" s="121"/>
      <c r="AL71" s="108"/>
      <c r="AM71" s="121"/>
      <c r="AN71" s="121"/>
      <c r="AO71" s="121"/>
      <c r="AP71" s="121"/>
      <c r="AQ71" s="121"/>
      <c r="AR71" s="121"/>
      <c r="AS71" s="121"/>
      <c r="AT71" s="121"/>
      <c r="AU71" s="117">
        <f t="shared" si="17"/>
        <v>0</v>
      </c>
      <c r="AV71" s="117">
        <f t="shared" si="18"/>
        <v>0</v>
      </c>
      <c r="AW71" s="117">
        <f t="shared" si="19"/>
        <v>0</v>
      </c>
      <c r="AX71" s="117">
        <f t="shared" si="20"/>
        <v>0</v>
      </c>
      <c r="AY71" s="117">
        <f t="shared" si="21"/>
        <v>0</v>
      </c>
      <c r="AZ71" s="117">
        <f t="shared" si="22"/>
        <v>0</v>
      </c>
      <c r="BA71" s="117">
        <f t="shared" si="23"/>
        <v>0</v>
      </c>
      <c r="BB71" s="117">
        <f t="shared" si="24"/>
        <v>0</v>
      </c>
      <c r="BC71" s="117">
        <f t="shared" si="25"/>
        <v>0</v>
      </c>
      <c r="BD71" s="117">
        <f t="shared" si="26"/>
        <v>0</v>
      </c>
      <c r="BE71" s="117">
        <f t="shared" si="27"/>
        <v>0</v>
      </c>
      <c r="BF71" s="117">
        <f t="shared" si="28"/>
        <v>0</v>
      </c>
      <c r="BG71" s="165"/>
      <c r="BH71" s="165">
        <v>3</v>
      </c>
      <c r="BI71" s="165"/>
      <c r="BJ71" s="166">
        <f t="shared" si="29"/>
        <v>10193.472</v>
      </c>
      <c r="BK71" s="147"/>
      <c r="BL71" s="148"/>
      <c r="BM71" s="110"/>
      <c r="BN71" s="110"/>
      <c r="BO71" s="110"/>
      <c r="BP71" s="108"/>
      <c r="BQ71" s="149"/>
      <c r="BR71" s="149"/>
      <c r="BS71" s="149"/>
      <c r="BT71" s="149"/>
      <c r="BU71" s="149"/>
      <c r="BV71" s="149"/>
      <c r="BW71" s="117">
        <f t="shared" si="34"/>
        <v>0</v>
      </c>
      <c r="BX71" s="167">
        <f t="shared" si="30"/>
        <v>0</v>
      </c>
      <c r="BY71" s="149"/>
      <c r="BZ71" s="150"/>
      <c r="CA71" s="116">
        <f t="shared" si="31"/>
        <v>6795.6480000000001</v>
      </c>
      <c r="CB71" s="166">
        <f t="shared" si="35"/>
        <v>110057.64299999998</v>
      </c>
    </row>
    <row r="72" spans="1:80" s="29" customFormat="1" ht="15" customHeight="1" x14ac:dyDescent="0.2">
      <c r="A72" s="108">
        <v>63</v>
      </c>
      <c r="B72" s="136" t="s">
        <v>270</v>
      </c>
      <c r="C72" s="152" t="s">
        <v>276</v>
      </c>
      <c r="D72" s="137" t="s">
        <v>2</v>
      </c>
      <c r="E72" s="137" t="s">
        <v>274</v>
      </c>
      <c r="F72" s="137" t="s">
        <v>275</v>
      </c>
      <c r="G72" s="137" t="s">
        <v>347</v>
      </c>
      <c r="H72" s="66" t="s">
        <v>39</v>
      </c>
      <c r="I72" s="138" t="s">
        <v>6</v>
      </c>
      <c r="J72" s="139">
        <v>4.9000000000000004</v>
      </c>
      <c r="K72" s="68">
        <f t="shared" ref="K72:K73" si="40">17697*J72*2</f>
        <v>173430.6</v>
      </c>
      <c r="L72" s="69"/>
      <c r="M72" s="69"/>
      <c r="N72" s="124"/>
      <c r="O72" s="124">
        <f t="shared" si="8"/>
        <v>0</v>
      </c>
      <c r="P72" s="143"/>
      <c r="Q72" s="124">
        <f t="shared" si="9"/>
        <v>0</v>
      </c>
      <c r="R72" s="122">
        <v>8</v>
      </c>
      <c r="S72" s="124">
        <f t="shared" si="10"/>
        <v>26014.59</v>
      </c>
      <c r="T72" s="122">
        <f t="shared" si="33"/>
        <v>8</v>
      </c>
      <c r="U72" s="122"/>
      <c r="V72" s="122"/>
      <c r="W72" s="122">
        <v>8</v>
      </c>
      <c r="X72" s="122"/>
      <c r="Y72" s="122"/>
      <c r="Z72" s="124">
        <f t="shared" si="11"/>
        <v>0</v>
      </c>
      <c r="AA72" s="124">
        <f t="shared" si="12"/>
        <v>86715.3</v>
      </c>
      <c r="AB72" s="124">
        <f t="shared" si="13"/>
        <v>0</v>
      </c>
      <c r="AC72" s="122"/>
      <c r="AD72" s="122">
        <v>8</v>
      </c>
      <c r="AE72" s="122"/>
      <c r="AF72" s="125">
        <f t="shared" si="14"/>
        <v>0</v>
      </c>
      <c r="AG72" s="125">
        <f t="shared" si="15"/>
        <v>1769.7</v>
      </c>
      <c r="AH72" s="125">
        <f t="shared" si="16"/>
        <v>0</v>
      </c>
      <c r="AI72" s="121"/>
      <c r="AJ72" s="121"/>
      <c r="AK72" s="121"/>
      <c r="AL72" s="108"/>
      <c r="AM72" s="121"/>
      <c r="AN72" s="121"/>
      <c r="AO72" s="121"/>
      <c r="AP72" s="121"/>
      <c r="AQ72" s="121"/>
      <c r="AR72" s="121"/>
      <c r="AS72" s="121"/>
      <c r="AT72" s="121"/>
      <c r="AU72" s="124">
        <f t="shared" si="17"/>
        <v>0</v>
      </c>
      <c r="AV72" s="124">
        <f t="shared" si="18"/>
        <v>0</v>
      </c>
      <c r="AW72" s="124">
        <f t="shared" si="19"/>
        <v>0</v>
      </c>
      <c r="AX72" s="124">
        <f t="shared" si="20"/>
        <v>0</v>
      </c>
      <c r="AY72" s="124">
        <f t="shared" si="21"/>
        <v>0</v>
      </c>
      <c r="AZ72" s="124">
        <f t="shared" si="22"/>
        <v>0</v>
      </c>
      <c r="BA72" s="124">
        <f t="shared" si="23"/>
        <v>0</v>
      </c>
      <c r="BB72" s="124">
        <f t="shared" si="24"/>
        <v>0</v>
      </c>
      <c r="BC72" s="124">
        <f t="shared" si="25"/>
        <v>0</v>
      </c>
      <c r="BD72" s="124">
        <f t="shared" si="26"/>
        <v>0</v>
      </c>
      <c r="BE72" s="124">
        <f t="shared" si="27"/>
        <v>0</v>
      </c>
      <c r="BF72" s="124">
        <f t="shared" si="28"/>
        <v>0</v>
      </c>
      <c r="BG72" s="128"/>
      <c r="BH72" s="128"/>
      <c r="BI72" s="128"/>
      <c r="BJ72" s="73">
        <f t="shared" si="29"/>
        <v>0</v>
      </c>
      <c r="BK72" s="129"/>
      <c r="BL72" s="141"/>
      <c r="BM72" s="69"/>
      <c r="BN72" s="69"/>
      <c r="BO72" s="69"/>
      <c r="BP72" s="126"/>
      <c r="BQ72" s="131"/>
      <c r="BR72" s="131"/>
      <c r="BS72" s="131"/>
      <c r="BT72" s="131"/>
      <c r="BU72" s="131"/>
      <c r="BV72" s="131"/>
      <c r="BW72" s="124">
        <f t="shared" si="34"/>
        <v>0</v>
      </c>
      <c r="BX72" s="133">
        <f t="shared" si="30"/>
        <v>0</v>
      </c>
      <c r="BY72" s="131"/>
      <c r="BZ72" s="134"/>
      <c r="CA72" s="135">
        <f t="shared" si="31"/>
        <v>8671.5300000000007</v>
      </c>
      <c r="CB72" s="73">
        <f t="shared" si="35"/>
        <v>123171.12</v>
      </c>
    </row>
    <row r="73" spans="1:80" s="29" customFormat="1" ht="15" customHeight="1" x14ac:dyDescent="0.2">
      <c r="A73" s="126">
        <v>64</v>
      </c>
      <c r="B73" s="136" t="s">
        <v>185</v>
      </c>
      <c r="C73" s="155" t="s">
        <v>186</v>
      </c>
      <c r="D73" s="137" t="s">
        <v>2</v>
      </c>
      <c r="E73" s="137" t="s">
        <v>321</v>
      </c>
      <c r="F73" s="137" t="s">
        <v>196</v>
      </c>
      <c r="G73" s="137" t="s">
        <v>348</v>
      </c>
      <c r="H73" s="66" t="s">
        <v>39</v>
      </c>
      <c r="I73" s="138" t="s">
        <v>6</v>
      </c>
      <c r="J73" s="139">
        <v>4.99</v>
      </c>
      <c r="K73" s="68">
        <f t="shared" si="40"/>
        <v>176616.06</v>
      </c>
      <c r="L73" s="69"/>
      <c r="M73" s="69"/>
      <c r="N73" s="124"/>
      <c r="O73" s="124">
        <f t="shared" si="8"/>
        <v>0</v>
      </c>
      <c r="P73" s="143"/>
      <c r="Q73" s="124">
        <f t="shared" si="9"/>
        <v>0</v>
      </c>
      <c r="R73" s="122">
        <v>8</v>
      </c>
      <c r="S73" s="124">
        <f t="shared" si="10"/>
        <v>26492.409</v>
      </c>
      <c r="T73" s="122">
        <f t="shared" si="33"/>
        <v>8</v>
      </c>
      <c r="U73" s="122"/>
      <c r="V73" s="122"/>
      <c r="W73" s="122">
        <v>8</v>
      </c>
      <c r="X73" s="122"/>
      <c r="Y73" s="122"/>
      <c r="Z73" s="124">
        <f t="shared" si="11"/>
        <v>0</v>
      </c>
      <c r="AA73" s="124">
        <f t="shared" si="12"/>
        <v>88308.03</v>
      </c>
      <c r="AB73" s="124">
        <f t="shared" si="13"/>
        <v>0</v>
      </c>
      <c r="AC73" s="122"/>
      <c r="AD73" s="122">
        <v>8</v>
      </c>
      <c r="AE73" s="122"/>
      <c r="AF73" s="125">
        <f t="shared" si="14"/>
        <v>0</v>
      </c>
      <c r="AG73" s="125">
        <f t="shared" si="15"/>
        <v>1769.7</v>
      </c>
      <c r="AH73" s="125">
        <f t="shared" si="16"/>
        <v>0</v>
      </c>
      <c r="AI73" s="121"/>
      <c r="AJ73" s="121"/>
      <c r="AK73" s="121"/>
      <c r="AL73" s="108"/>
      <c r="AM73" s="121"/>
      <c r="AN73" s="121"/>
      <c r="AO73" s="121"/>
      <c r="AP73" s="121"/>
      <c r="AQ73" s="121"/>
      <c r="AR73" s="121"/>
      <c r="AS73" s="121"/>
      <c r="AT73" s="121"/>
      <c r="AU73" s="124">
        <f t="shared" si="17"/>
        <v>0</v>
      </c>
      <c r="AV73" s="124">
        <f t="shared" si="18"/>
        <v>0</v>
      </c>
      <c r="AW73" s="124">
        <f t="shared" si="19"/>
        <v>0</v>
      </c>
      <c r="AX73" s="124">
        <f t="shared" si="20"/>
        <v>0</v>
      </c>
      <c r="AY73" s="124">
        <f t="shared" si="21"/>
        <v>0</v>
      </c>
      <c r="AZ73" s="124">
        <f t="shared" si="22"/>
        <v>0</v>
      </c>
      <c r="BA73" s="124">
        <f t="shared" si="23"/>
        <v>0</v>
      </c>
      <c r="BB73" s="124">
        <f t="shared" si="24"/>
        <v>0</v>
      </c>
      <c r="BC73" s="124">
        <f t="shared" si="25"/>
        <v>0</v>
      </c>
      <c r="BD73" s="124">
        <f t="shared" si="26"/>
        <v>0</v>
      </c>
      <c r="BE73" s="124">
        <f t="shared" si="27"/>
        <v>0</v>
      </c>
      <c r="BF73" s="124">
        <f t="shared" si="28"/>
        <v>0</v>
      </c>
      <c r="BG73" s="128"/>
      <c r="BH73" s="128">
        <v>8</v>
      </c>
      <c r="BI73" s="128"/>
      <c r="BJ73" s="73">
        <f t="shared" si="29"/>
        <v>26492.409</v>
      </c>
      <c r="BK73" s="129"/>
      <c r="BL73" s="141"/>
      <c r="BM73" s="69"/>
      <c r="BN73" s="69"/>
      <c r="BO73" s="69"/>
      <c r="BP73" s="126"/>
      <c r="BQ73" s="131"/>
      <c r="BR73" s="131"/>
      <c r="BS73" s="131"/>
      <c r="BT73" s="131"/>
      <c r="BU73" s="131"/>
      <c r="BV73" s="131"/>
      <c r="BW73" s="124">
        <f t="shared" si="34"/>
        <v>0</v>
      </c>
      <c r="BX73" s="133">
        <f t="shared" si="30"/>
        <v>0</v>
      </c>
      <c r="BY73" s="131"/>
      <c r="BZ73" s="134"/>
      <c r="CA73" s="135">
        <f t="shared" si="31"/>
        <v>8830.8029999999999</v>
      </c>
      <c r="CB73" s="73">
        <f t="shared" si="35"/>
        <v>151893.35100000002</v>
      </c>
    </row>
    <row r="74" spans="1:80" s="29" customFormat="1" ht="15" customHeight="1" x14ac:dyDescent="0.2">
      <c r="A74" s="126"/>
      <c r="B74" s="136"/>
      <c r="C74" s="155"/>
      <c r="D74" s="137"/>
      <c r="E74" s="137"/>
      <c r="F74" s="137"/>
      <c r="G74" s="137"/>
      <c r="H74" s="66"/>
      <c r="I74" s="138"/>
      <c r="J74" s="139"/>
      <c r="K74" s="68"/>
      <c r="L74" s="69"/>
      <c r="M74" s="69"/>
      <c r="N74" s="124"/>
      <c r="O74" s="124">
        <f t="shared" si="8"/>
        <v>0</v>
      </c>
      <c r="P74" s="143"/>
      <c r="Q74" s="124">
        <f t="shared" si="9"/>
        <v>0</v>
      </c>
      <c r="R74" s="143"/>
      <c r="S74" s="124">
        <f t="shared" si="10"/>
        <v>0</v>
      </c>
      <c r="T74" s="122">
        <f t="shared" ref="T74:T95" si="41">V74+W74+X74+BV74</f>
        <v>0</v>
      </c>
      <c r="U74" s="122"/>
      <c r="V74" s="122"/>
      <c r="W74" s="122"/>
      <c r="X74" s="122"/>
      <c r="Y74" s="122"/>
      <c r="Z74" s="124">
        <f t="shared" si="11"/>
        <v>0</v>
      </c>
      <c r="AA74" s="124">
        <f t="shared" si="12"/>
        <v>0</v>
      </c>
      <c r="AB74" s="124">
        <f t="shared" si="13"/>
        <v>0</v>
      </c>
      <c r="AC74" s="122"/>
      <c r="AD74" s="122"/>
      <c r="AE74" s="122"/>
      <c r="AF74" s="125">
        <f t="shared" si="14"/>
        <v>0</v>
      </c>
      <c r="AG74" s="125">
        <f t="shared" si="15"/>
        <v>0</v>
      </c>
      <c r="AH74" s="125">
        <f t="shared" si="16"/>
        <v>0</v>
      </c>
      <c r="AI74" s="121"/>
      <c r="AJ74" s="121"/>
      <c r="AK74" s="121"/>
      <c r="AL74" s="108"/>
      <c r="AM74" s="121"/>
      <c r="AN74" s="121"/>
      <c r="AO74" s="121"/>
      <c r="AP74" s="121"/>
      <c r="AQ74" s="121"/>
      <c r="AR74" s="121"/>
      <c r="AS74" s="121"/>
      <c r="AT74" s="121"/>
      <c r="AU74" s="124">
        <f t="shared" si="17"/>
        <v>0</v>
      </c>
      <c r="AV74" s="124">
        <f t="shared" si="18"/>
        <v>0</v>
      </c>
      <c r="AW74" s="124">
        <f t="shared" si="19"/>
        <v>0</v>
      </c>
      <c r="AX74" s="124">
        <f t="shared" si="20"/>
        <v>0</v>
      </c>
      <c r="AY74" s="124">
        <f t="shared" si="21"/>
        <v>0</v>
      </c>
      <c r="AZ74" s="124">
        <f t="shared" si="22"/>
        <v>0</v>
      </c>
      <c r="BA74" s="124">
        <f t="shared" si="23"/>
        <v>0</v>
      </c>
      <c r="BB74" s="124">
        <f t="shared" si="24"/>
        <v>0</v>
      </c>
      <c r="BC74" s="124">
        <f t="shared" si="25"/>
        <v>0</v>
      </c>
      <c r="BD74" s="124">
        <f t="shared" si="26"/>
        <v>0</v>
      </c>
      <c r="BE74" s="124">
        <f t="shared" si="27"/>
        <v>0</v>
      </c>
      <c r="BF74" s="124">
        <f t="shared" si="28"/>
        <v>0</v>
      </c>
      <c r="BG74" s="128"/>
      <c r="BH74" s="128"/>
      <c r="BI74" s="128"/>
      <c r="BJ74" s="73">
        <f t="shared" si="29"/>
        <v>0</v>
      </c>
      <c r="BK74" s="129"/>
      <c r="BL74" s="141"/>
      <c r="BM74" s="69"/>
      <c r="BN74" s="69"/>
      <c r="BO74" s="69"/>
      <c r="BP74" s="126"/>
      <c r="BQ74" s="131"/>
      <c r="BR74" s="131"/>
      <c r="BS74" s="131"/>
      <c r="BT74" s="131"/>
      <c r="BU74" s="131"/>
      <c r="BV74" s="131"/>
      <c r="BW74" s="124">
        <f t="shared" ref="BW74:BW95" si="42">K74/16*BV74</f>
        <v>0</v>
      </c>
      <c r="BX74" s="133">
        <f t="shared" si="30"/>
        <v>0</v>
      </c>
      <c r="BY74" s="131"/>
      <c r="BZ74" s="134"/>
      <c r="CA74" s="135">
        <f t="shared" si="31"/>
        <v>0</v>
      </c>
      <c r="CB74" s="73">
        <f t="shared" ref="CB74:CB95" si="43">O74+Q74+S74+Z74+AA74+AB74+AU74+AV74+AW74+AX74+AY74+AZ74+BA74+BB74+BC74+BD74+BE74+BF74+BJ74+BK74+BL74+BM74+BO74+BQ74+BR74+BS74+BT74+BU74+CA74+BW74+BX74+BY74+BZ74+AF74+AG74+AH74</f>
        <v>0</v>
      </c>
    </row>
    <row r="75" spans="1:80" s="27" customFormat="1" ht="15" customHeight="1" x14ac:dyDescent="0.2">
      <c r="A75" s="126"/>
      <c r="B75" s="136" t="s">
        <v>159</v>
      </c>
      <c r="C75" s="140" t="s">
        <v>160</v>
      </c>
      <c r="D75" s="137" t="s">
        <v>2</v>
      </c>
      <c r="E75" s="137" t="s">
        <v>225</v>
      </c>
      <c r="F75" s="137" t="s">
        <v>205</v>
      </c>
      <c r="G75" s="111" t="s">
        <v>340</v>
      </c>
      <c r="H75" s="66" t="s">
        <v>58</v>
      </c>
      <c r="I75" s="138" t="s">
        <v>59</v>
      </c>
      <c r="J75" s="139">
        <v>5.41</v>
      </c>
      <c r="K75" s="68">
        <f>17697*J75*2</f>
        <v>191481.54</v>
      </c>
      <c r="L75" s="69"/>
      <c r="M75" s="69"/>
      <c r="N75" s="122">
        <v>22</v>
      </c>
      <c r="O75" s="124">
        <f t="shared" ref="O75:O95" si="44">(K75/16*N75)*40%</f>
        <v>105314.84700000001</v>
      </c>
      <c r="P75" s="143"/>
      <c r="Q75" s="124">
        <f t="shared" ref="Q75:Q95" si="45">(K75/16*P75)*35%</f>
        <v>0</v>
      </c>
      <c r="R75" s="140"/>
      <c r="S75" s="124">
        <f t="shared" ref="S75:S95" si="46">(K75/16*R75)*30%</f>
        <v>0</v>
      </c>
      <c r="T75" s="122">
        <f t="shared" si="41"/>
        <v>22</v>
      </c>
      <c r="U75" s="122"/>
      <c r="V75" s="122"/>
      <c r="W75" s="122">
        <v>19</v>
      </c>
      <c r="X75" s="122"/>
      <c r="Y75" s="122"/>
      <c r="Z75" s="124">
        <f t="shared" ref="Z75:Z95" si="47">K75/16*V75</f>
        <v>0</v>
      </c>
      <c r="AA75" s="124">
        <f t="shared" ref="AA75:AA95" si="48">K75/16*W75</f>
        <v>227384.32875000002</v>
      </c>
      <c r="AB75" s="124">
        <f t="shared" ref="AB75:AB95" si="49">K75/16*X75</f>
        <v>0</v>
      </c>
      <c r="AC75" s="122"/>
      <c r="AD75" s="122">
        <v>22</v>
      </c>
      <c r="AE75" s="122"/>
      <c r="AF75" s="125">
        <f t="shared" ref="AF75:AF95" si="50">(17697/16*AC75)*20%</f>
        <v>0</v>
      </c>
      <c r="AG75" s="125">
        <f t="shared" ref="AG75:AG95" si="51">17697/16*AD75*20%</f>
        <v>4866.6750000000002</v>
      </c>
      <c r="AH75" s="125">
        <f t="shared" ref="AH75:AH95" si="52">(17697/16*AE75)*20%</f>
        <v>0</v>
      </c>
      <c r="AI75" s="121"/>
      <c r="AJ75" s="121"/>
      <c r="AK75" s="121"/>
      <c r="AL75" s="108"/>
      <c r="AM75" s="121"/>
      <c r="AN75" s="121"/>
      <c r="AO75" s="121">
        <v>17</v>
      </c>
      <c r="AP75" s="121"/>
      <c r="AQ75" s="121"/>
      <c r="AR75" s="121"/>
      <c r="AS75" s="121"/>
      <c r="AT75" s="121"/>
      <c r="AU75" s="124">
        <f t="shared" ref="AU75:AU95" si="53">(17697/16*AI75)*20%</f>
        <v>0</v>
      </c>
      <c r="AV75" s="124">
        <f t="shared" ref="AV75:AV95" si="54">(17697/16*AJ75)*25%</f>
        <v>0</v>
      </c>
      <c r="AW75" s="124">
        <f t="shared" ref="AW75:AW95" si="55">(17697/16*AK75)*40%</f>
        <v>0</v>
      </c>
      <c r="AX75" s="124">
        <f t="shared" ref="AX75:AX95" si="56">(17697/16*AL75)*50%</f>
        <v>0</v>
      </c>
      <c r="AY75" s="124">
        <f t="shared" ref="AY75:AY95" si="57">(17697/16*AM75)*20%</f>
        <v>0</v>
      </c>
      <c r="AZ75" s="124">
        <f t="shared" ref="AZ75:AZ95" si="58">(17697/16*AN75)*25%</f>
        <v>0</v>
      </c>
      <c r="BA75" s="124">
        <f t="shared" ref="BA75:BA95" si="59">(17697/16*AO75)*40%</f>
        <v>7521.2250000000004</v>
      </c>
      <c r="BB75" s="124">
        <f t="shared" ref="BB75:BB95" si="60">(17697/16*AP75)*50%</f>
        <v>0</v>
      </c>
      <c r="BC75" s="124">
        <f t="shared" ref="BC75:BC95" si="61">(17697/16*AQ75)*20%</f>
        <v>0</v>
      </c>
      <c r="BD75" s="124">
        <f t="shared" ref="BD75:BD95" si="62">(17697/16*AR75)*25%</f>
        <v>0</v>
      </c>
      <c r="BE75" s="124">
        <f t="shared" ref="BE75:BE95" si="63">(17697/16*AS75)*40%</f>
        <v>0</v>
      </c>
      <c r="BF75" s="124">
        <f t="shared" ref="BF75:BF95" si="64">(17697/16*AT75)*50%</f>
        <v>0</v>
      </c>
      <c r="BG75" s="128"/>
      <c r="BH75" s="128">
        <v>17</v>
      </c>
      <c r="BI75" s="128"/>
      <c r="BJ75" s="73">
        <f t="shared" ref="BJ75:BJ95" si="65">K75/16*(BG75+BH75+BI75)*30%</f>
        <v>61034.740875000003</v>
      </c>
      <c r="BK75" s="129"/>
      <c r="BL75" s="141"/>
      <c r="BM75" s="69"/>
      <c r="BN75" s="69"/>
      <c r="BO75" s="69"/>
      <c r="BP75" s="126"/>
      <c r="BQ75" s="131"/>
      <c r="BR75" s="131"/>
      <c r="BS75" s="131"/>
      <c r="BT75" s="131"/>
      <c r="BU75" s="131"/>
      <c r="BV75" s="131">
        <v>3</v>
      </c>
      <c r="BW75" s="124">
        <f t="shared" si="42"/>
        <v>35902.78875</v>
      </c>
      <c r="BX75" s="133">
        <f t="shared" ref="BX75:BX95" si="66">17697/16*BV75*40%</f>
        <v>1327.2750000000001</v>
      </c>
      <c r="BY75" s="131"/>
      <c r="BZ75" s="134"/>
      <c r="CA75" s="135">
        <f t="shared" ref="CA75:CA95" si="67">(Z75+AA75+AB75+BW75)*10%</f>
        <v>26328.711750000002</v>
      </c>
      <c r="CB75" s="73">
        <f t="shared" si="43"/>
        <v>469680.59212500008</v>
      </c>
    </row>
    <row r="76" spans="1:80" s="27" customFormat="1" ht="15" customHeight="1" x14ac:dyDescent="0.2">
      <c r="A76" s="126"/>
      <c r="B76" s="136" t="s">
        <v>159</v>
      </c>
      <c r="C76" s="64" t="s">
        <v>161</v>
      </c>
      <c r="D76" s="137" t="s">
        <v>2</v>
      </c>
      <c r="E76" s="69" t="s">
        <v>294</v>
      </c>
      <c r="F76" s="69" t="s">
        <v>206</v>
      </c>
      <c r="G76" s="111" t="s">
        <v>340</v>
      </c>
      <c r="H76" s="141" t="s">
        <v>38</v>
      </c>
      <c r="I76" s="138" t="s">
        <v>113</v>
      </c>
      <c r="J76" s="153">
        <v>5.2</v>
      </c>
      <c r="K76" s="68">
        <f>17697*J76*2</f>
        <v>184048.80000000002</v>
      </c>
      <c r="L76" s="69"/>
      <c r="M76" s="69"/>
      <c r="N76" s="124"/>
      <c r="O76" s="124">
        <f t="shared" si="44"/>
        <v>0</v>
      </c>
      <c r="P76" s="122">
        <v>22</v>
      </c>
      <c r="Q76" s="124">
        <f t="shared" si="45"/>
        <v>88573.485000000001</v>
      </c>
      <c r="R76" s="140"/>
      <c r="S76" s="124">
        <f t="shared" si="46"/>
        <v>0</v>
      </c>
      <c r="T76" s="122">
        <f t="shared" si="41"/>
        <v>22</v>
      </c>
      <c r="U76" s="122"/>
      <c r="V76" s="122"/>
      <c r="W76" s="122">
        <v>22</v>
      </c>
      <c r="X76" s="122"/>
      <c r="Y76" s="122"/>
      <c r="Z76" s="124">
        <f t="shared" si="47"/>
        <v>0</v>
      </c>
      <c r="AA76" s="124">
        <f t="shared" si="48"/>
        <v>253067.10000000003</v>
      </c>
      <c r="AB76" s="124">
        <f t="shared" si="49"/>
        <v>0</v>
      </c>
      <c r="AC76" s="122"/>
      <c r="AD76" s="122">
        <v>22</v>
      </c>
      <c r="AE76" s="122"/>
      <c r="AF76" s="125">
        <f t="shared" si="50"/>
        <v>0</v>
      </c>
      <c r="AG76" s="125">
        <f t="shared" si="51"/>
        <v>4866.6750000000002</v>
      </c>
      <c r="AH76" s="125">
        <f t="shared" si="52"/>
        <v>0</v>
      </c>
      <c r="AI76" s="121"/>
      <c r="AJ76" s="121"/>
      <c r="AK76" s="121"/>
      <c r="AL76" s="108"/>
      <c r="AM76" s="121"/>
      <c r="AN76" s="121"/>
      <c r="AO76" s="121">
        <v>22</v>
      </c>
      <c r="AP76" s="121"/>
      <c r="AQ76" s="121"/>
      <c r="AR76" s="121"/>
      <c r="AS76" s="121"/>
      <c r="AT76" s="121"/>
      <c r="AU76" s="124">
        <f t="shared" si="53"/>
        <v>0</v>
      </c>
      <c r="AV76" s="124">
        <f t="shared" si="54"/>
        <v>0</v>
      </c>
      <c r="AW76" s="124">
        <f t="shared" si="55"/>
        <v>0</v>
      </c>
      <c r="AX76" s="124">
        <f t="shared" si="56"/>
        <v>0</v>
      </c>
      <c r="AY76" s="124">
        <f t="shared" si="57"/>
        <v>0</v>
      </c>
      <c r="AZ76" s="124">
        <f t="shared" si="58"/>
        <v>0</v>
      </c>
      <c r="BA76" s="124">
        <f t="shared" si="59"/>
        <v>9733.35</v>
      </c>
      <c r="BB76" s="124">
        <f t="shared" si="60"/>
        <v>0</v>
      </c>
      <c r="BC76" s="124">
        <f t="shared" si="61"/>
        <v>0</v>
      </c>
      <c r="BD76" s="124">
        <f t="shared" si="62"/>
        <v>0</v>
      </c>
      <c r="BE76" s="124">
        <f t="shared" si="63"/>
        <v>0</v>
      </c>
      <c r="BF76" s="124">
        <f t="shared" si="64"/>
        <v>0</v>
      </c>
      <c r="BG76" s="128"/>
      <c r="BH76" s="128">
        <v>22</v>
      </c>
      <c r="BI76" s="128"/>
      <c r="BJ76" s="73">
        <f t="shared" si="65"/>
        <v>75920.13</v>
      </c>
      <c r="BK76" s="129"/>
      <c r="BL76" s="141"/>
      <c r="BM76" s="69"/>
      <c r="BN76" s="69"/>
      <c r="BO76" s="69"/>
      <c r="BP76" s="126"/>
      <c r="BQ76" s="131"/>
      <c r="BR76" s="131"/>
      <c r="BS76" s="131"/>
      <c r="BT76" s="131"/>
      <c r="BU76" s="131"/>
      <c r="BV76" s="131"/>
      <c r="BW76" s="124">
        <f t="shared" si="42"/>
        <v>0</v>
      </c>
      <c r="BX76" s="133">
        <f t="shared" si="66"/>
        <v>0</v>
      </c>
      <c r="BY76" s="131"/>
      <c r="BZ76" s="134"/>
      <c r="CA76" s="135">
        <f t="shared" si="67"/>
        <v>25306.710000000006</v>
      </c>
      <c r="CB76" s="73">
        <f t="shared" si="43"/>
        <v>457467.45</v>
      </c>
    </row>
    <row r="77" spans="1:80" s="27" customFormat="1" ht="15" customHeight="1" x14ac:dyDescent="0.2">
      <c r="A77" s="126"/>
      <c r="B77" s="136" t="s">
        <v>159</v>
      </c>
      <c r="C77" s="140" t="s">
        <v>296</v>
      </c>
      <c r="D77" s="137" t="s">
        <v>2</v>
      </c>
      <c r="E77" s="137" t="s">
        <v>235</v>
      </c>
      <c r="F77" s="137" t="s">
        <v>97</v>
      </c>
      <c r="G77" s="137" t="s">
        <v>330</v>
      </c>
      <c r="H77" s="66" t="s">
        <v>58</v>
      </c>
      <c r="I77" s="138" t="s">
        <v>59</v>
      </c>
      <c r="J77" s="153">
        <v>5.41</v>
      </c>
      <c r="K77" s="68">
        <f t="shared" ref="K77:K79" si="68">17697*J77*2</f>
        <v>191481.54</v>
      </c>
      <c r="L77" s="69"/>
      <c r="M77" s="69"/>
      <c r="N77" s="122">
        <v>16</v>
      </c>
      <c r="O77" s="124">
        <f t="shared" si="44"/>
        <v>76592.616000000009</v>
      </c>
      <c r="P77" s="143"/>
      <c r="Q77" s="124">
        <f t="shared" si="45"/>
        <v>0</v>
      </c>
      <c r="R77" s="140"/>
      <c r="S77" s="124">
        <f t="shared" si="46"/>
        <v>0</v>
      </c>
      <c r="T77" s="122">
        <f t="shared" si="41"/>
        <v>16</v>
      </c>
      <c r="U77" s="122"/>
      <c r="V77" s="122">
        <v>14</v>
      </c>
      <c r="W77" s="122"/>
      <c r="X77" s="122"/>
      <c r="Y77" s="122"/>
      <c r="Z77" s="124">
        <f t="shared" si="47"/>
        <v>167546.3475</v>
      </c>
      <c r="AA77" s="124">
        <f t="shared" si="48"/>
        <v>0</v>
      </c>
      <c r="AB77" s="124">
        <f t="shared" si="49"/>
        <v>0</v>
      </c>
      <c r="AC77" s="122">
        <v>16</v>
      </c>
      <c r="AD77" s="122"/>
      <c r="AE77" s="122"/>
      <c r="AF77" s="125">
        <f t="shared" si="50"/>
        <v>3539.4</v>
      </c>
      <c r="AG77" s="125">
        <f t="shared" si="51"/>
        <v>0</v>
      </c>
      <c r="AH77" s="125">
        <f t="shared" si="52"/>
        <v>0</v>
      </c>
      <c r="AI77" s="121"/>
      <c r="AJ77" s="121">
        <v>14</v>
      </c>
      <c r="AK77" s="121"/>
      <c r="AL77" s="108"/>
      <c r="AM77" s="121"/>
      <c r="AN77" s="121"/>
      <c r="AO77" s="121"/>
      <c r="AP77" s="121"/>
      <c r="AQ77" s="121"/>
      <c r="AR77" s="121"/>
      <c r="AS77" s="121"/>
      <c r="AT77" s="121"/>
      <c r="AU77" s="124">
        <f t="shared" si="53"/>
        <v>0</v>
      </c>
      <c r="AV77" s="124">
        <f t="shared" si="54"/>
        <v>3871.21875</v>
      </c>
      <c r="AW77" s="124">
        <f t="shared" si="55"/>
        <v>0</v>
      </c>
      <c r="AX77" s="124">
        <f t="shared" si="56"/>
        <v>0</v>
      </c>
      <c r="AY77" s="124">
        <f t="shared" si="57"/>
        <v>0</v>
      </c>
      <c r="AZ77" s="124">
        <f t="shared" si="58"/>
        <v>0</v>
      </c>
      <c r="BA77" s="124">
        <f t="shared" si="59"/>
        <v>0</v>
      </c>
      <c r="BB77" s="124">
        <f t="shared" si="60"/>
        <v>0</v>
      </c>
      <c r="BC77" s="124">
        <f t="shared" si="61"/>
        <v>0</v>
      </c>
      <c r="BD77" s="124">
        <f t="shared" si="62"/>
        <v>0</v>
      </c>
      <c r="BE77" s="124">
        <f t="shared" si="63"/>
        <v>0</v>
      </c>
      <c r="BF77" s="124">
        <f t="shared" si="64"/>
        <v>0</v>
      </c>
      <c r="BG77" s="128"/>
      <c r="BH77" s="128">
        <v>14</v>
      </c>
      <c r="BI77" s="128"/>
      <c r="BJ77" s="73">
        <f t="shared" si="65"/>
        <v>50263.90425</v>
      </c>
      <c r="BK77" s="129"/>
      <c r="BL77" s="141"/>
      <c r="BM77" s="69"/>
      <c r="BN77" s="69"/>
      <c r="BO77" s="69"/>
      <c r="BP77" s="126"/>
      <c r="BQ77" s="131"/>
      <c r="BR77" s="131"/>
      <c r="BS77" s="131"/>
      <c r="BT77" s="131"/>
      <c r="BU77" s="131"/>
      <c r="BV77" s="131">
        <v>2</v>
      </c>
      <c r="BW77" s="124">
        <f t="shared" si="42"/>
        <v>23935.192500000001</v>
      </c>
      <c r="BX77" s="133">
        <f t="shared" si="66"/>
        <v>884.85</v>
      </c>
      <c r="BY77" s="131"/>
      <c r="BZ77" s="134"/>
      <c r="CA77" s="135">
        <f t="shared" si="67"/>
        <v>19148.154000000002</v>
      </c>
      <c r="CB77" s="73">
        <f t="shared" si="43"/>
        <v>345781.68300000002</v>
      </c>
    </row>
    <row r="78" spans="1:80" s="27" customFormat="1" ht="15" customHeight="1" x14ac:dyDescent="0.2">
      <c r="A78" s="126"/>
      <c r="B78" s="136" t="s">
        <v>159</v>
      </c>
      <c r="C78" s="140" t="s">
        <v>162</v>
      </c>
      <c r="D78" s="137" t="s">
        <v>2</v>
      </c>
      <c r="E78" s="137" t="s">
        <v>295</v>
      </c>
      <c r="F78" s="137" t="s">
        <v>86</v>
      </c>
      <c r="G78" s="111" t="s">
        <v>341</v>
      </c>
      <c r="H78" s="66" t="s">
        <v>58</v>
      </c>
      <c r="I78" s="138" t="s">
        <v>59</v>
      </c>
      <c r="J78" s="126">
        <v>5.41</v>
      </c>
      <c r="K78" s="68">
        <f t="shared" si="68"/>
        <v>191481.54</v>
      </c>
      <c r="L78" s="69"/>
      <c r="M78" s="69"/>
      <c r="N78" s="122">
        <v>22</v>
      </c>
      <c r="O78" s="124">
        <f t="shared" si="44"/>
        <v>105314.84700000001</v>
      </c>
      <c r="P78" s="143"/>
      <c r="Q78" s="124">
        <f t="shared" si="45"/>
        <v>0</v>
      </c>
      <c r="R78" s="143"/>
      <c r="S78" s="124">
        <f t="shared" si="46"/>
        <v>0</v>
      </c>
      <c r="T78" s="122">
        <f t="shared" si="41"/>
        <v>22</v>
      </c>
      <c r="U78" s="122"/>
      <c r="V78" s="122"/>
      <c r="W78" s="122">
        <v>20</v>
      </c>
      <c r="X78" s="122">
        <v>2</v>
      </c>
      <c r="Y78" s="122"/>
      <c r="Z78" s="124">
        <f t="shared" si="47"/>
        <v>0</v>
      </c>
      <c r="AA78" s="124">
        <f t="shared" si="48"/>
        <v>239351.92500000002</v>
      </c>
      <c r="AB78" s="124">
        <f t="shared" si="49"/>
        <v>23935.192500000001</v>
      </c>
      <c r="AC78" s="122"/>
      <c r="AD78" s="122">
        <v>20</v>
      </c>
      <c r="AE78" s="122">
        <v>2</v>
      </c>
      <c r="AF78" s="125">
        <f t="shared" si="50"/>
        <v>0</v>
      </c>
      <c r="AG78" s="125">
        <f t="shared" si="51"/>
        <v>4424.25</v>
      </c>
      <c r="AH78" s="125">
        <f t="shared" si="52"/>
        <v>442.42500000000001</v>
      </c>
      <c r="AI78" s="121"/>
      <c r="AJ78" s="121"/>
      <c r="AK78" s="121"/>
      <c r="AL78" s="108"/>
      <c r="AM78" s="121"/>
      <c r="AN78" s="121"/>
      <c r="AO78" s="121"/>
      <c r="AP78" s="121">
        <v>20</v>
      </c>
      <c r="AQ78" s="121"/>
      <c r="AR78" s="121"/>
      <c r="AS78" s="121"/>
      <c r="AT78" s="121"/>
      <c r="AU78" s="124">
        <f t="shared" si="53"/>
        <v>0</v>
      </c>
      <c r="AV78" s="124">
        <f t="shared" si="54"/>
        <v>0</v>
      </c>
      <c r="AW78" s="124">
        <f t="shared" si="55"/>
        <v>0</v>
      </c>
      <c r="AX78" s="124">
        <f t="shared" si="56"/>
        <v>0</v>
      </c>
      <c r="AY78" s="124">
        <f t="shared" si="57"/>
        <v>0</v>
      </c>
      <c r="AZ78" s="124">
        <f t="shared" si="58"/>
        <v>0</v>
      </c>
      <c r="BA78" s="124">
        <f t="shared" si="59"/>
        <v>0</v>
      </c>
      <c r="BB78" s="124">
        <f t="shared" si="60"/>
        <v>11060.625</v>
      </c>
      <c r="BC78" s="124">
        <f t="shared" si="61"/>
        <v>0</v>
      </c>
      <c r="BD78" s="124">
        <f t="shared" si="62"/>
        <v>0</v>
      </c>
      <c r="BE78" s="124">
        <f t="shared" si="63"/>
        <v>0</v>
      </c>
      <c r="BF78" s="124">
        <f t="shared" si="64"/>
        <v>0</v>
      </c>
      <c r="BG78" s="128"/>
      <c r="BH78" s="128">
        <v>20</v>
      </c>
      <c r="BI78" s="128"/>
      <c r="BJ78" s="73">
        <f t="shared" si="65"/>
        <v>71805.577499999999</v>
      </c>
      <c r="BK78" s="129"/>
      <c r="BL78" s="141"/>
      <c r="BM78" s="69"/>
      <c r="BN78" s="69"/>
      <c r="BO78" s="69"/>
      <c r="BP78" s="126"/>
      <c r="BQ78" s="131"/>
      <c r="BR78" s="131"/>
      <c r="BS78" s="131"/>
      <c r="BT78" s="131"/>
      <c r="BU78" s="131"/>
      <c r="BV78" s="131"/>
      <c r="BW78" s="124">
        <f t="shared" si="42"/>
        <v>0</v>
      </c>
      <c r="BX78" s="133">
        <f t="shared" si="66"/>
        <v>0</v>
      </c>
      <c r="BY78" s="131"/>
      <c r="BZ78" s="134"/>
      <c r="CA78" s="135">
        <f t="shared" si="67"/>
        <v>26328.711750000002</v>
      </c>
      <c r="CB78" s="73">
        <f t="shared" si="43"/>
        <v>482663.55375000002</v>
      </c>
    </row>
    <row r="79" spans="1:80" s="27" customFormat="1" ht="15" customHeight="1" x14ac:dyDescent="0.2">
      <c r="A79" s="126"/>
      <c r="B79" s="136" t="s">
        <v>159</v>
      </c>
      <c r="C79" s="64" t="s">
        <v>297</v>
      </c>
      <c r="D79" s="137" t="s">
        <v>2</v>
      </c>
      <c r="E79" s="137" t="s">
        <v>236</v>
      </c>
      <c r="F79" s="137" t="s">
        <v>75</v>
      </c>
      <c r="G79" s="137" t="s">
        <v>99</v>
      </c>
      <c r="H79" s="66" t="s">
        <v>58</v>
      </c>
      <c r="I79" s="138" t="s">
        <v>59</v>
      </c>
      <c r="J79" s="126">
        <v>5.41</v>
      </c>
      <c r="K79" s="68">
        <f t="shared" si="68"/>
        <v>191481.54</v>
      </c>
      <c r="L79" s="69"/>
      <c r="M79" s="69"/>
      <c r="N79" s="122">
        <v>7</v>
      </c>
      <c r="O79" s="124">
        <f t="shared" si="44"/>
        <v>33509.269500000002</v>
      </c>
      <c r="P79" s="143"/>
      <c r="Q79" s="124">
        <f t="shared" si="45"/>
        <v>0</v>
      </c>
      <c r="R79" s="143"/>
      <c r="S79" s="124">
        <f t="shared" si="46"/>
        <v>0</v>
      </c>
      <c r="T79" s="122">
        <f t="shared" si="41"/>
        <v>7</v>
      </c>
      <c r="U79" s="122"/>
      <c r="V79" s="122"/>
      <c r="W79" s="122"/>
      <c r="X79" s="122">
        <v>4</v>
      </c>
      <c r="Y79" s="122"/>
      <c r="Z79" s="124">
        <f t="shared" si="47"/>
        <v>0</v>
      </c>
      <c r="AA79" s="124">
        <f t="shared" si="48"/>
        <v>0</v>
      </c>
      <c r="AB79" s="124">
        <f t="shared" si="49"/>
        <v>47870.385000000002</v>
      </c>
      <c r="AC79" s="122"/>
      <c r="AD79" s="122"/>
      <c r="AE79" s="122">
        <v>7</v>
      </c>
      <c r="AF79" s="125">
        <f t="shared" si="50"/>
        <v>0</v>
      </c>
      <c r="AG79" s="125">
        <f t="shared" si="51"/>
        <v>0</v>
      </c>
      <c r="AH79" s="125">
        <f t="shared" si="52"/>
        <v>1548.4875000000002</v>
      </c>
      <c r="AI79" s="121"/>
      <c r="AJ79" s="121"/>
      <c r="AK79" s="121"/>
      <c r="AL79" s="108"/>
      <c r="AM79" s="121"/>
      <c r="AN79" s="121"/>
      <c r="AO79" s="121"/>
      <c r="AP79" s="121"/>
      <c r="AQ79" s="121"/>
      <c r="AR79" s="121"/>
      <c r="AS79" s="121"/>
      <c r="AT79" s="121"/>
      <c r="AU79" s="124">
        <f t="shared" si="53"/>
        <v>0</v>
      </c>
      <c r="AV79" s="124">
        <f t="shared" si="54"/>
        <v>0</v>
      </c>
      <c r="AW79" s="124">
        <f t="shared" si="55"/>
        <v>0</v>
      </c>
      <c r="AX79" s="124">
        <f t="shared" si="56"/>
        <v>0</v>
      </c>
      <c r="AY79" s="124">
        <f t="shared" si="57"/>
        <v>0</v>
      </c>
      <c r="AZ79" s="124">
        <f t="shared" si="58"/>
        <v>0</v>
      </c>
      <c r="BA79" s="124">
        <f t="shared" si="59"/>
        <v>0</v>
      </c>
      <c r="BB79" s="124">
        <f t="shared" si="60"/>
        <v>0</v>
      </c>
      <c r="BC79" s="124">
        <f t="shared" si="61"/>
        <v>0</v>
      </c>
      <c r="BD79" s="124">
        <f t="shared" si="62"/>
        <v>0</v>
      </c>
      <c r="BE79" s="124">
        <f t="shared" si="63"/>
        <v>0</v>
      </c>
      <c r="BF79" s="124">
        <f t="shared" si="64"/>
        <v>0</v>
      </c>
      <c r="BG79" s="128"/>
      <c r="BH79" s="128"/>
      <c r="BI79" s="128">
        <v>4</v>
      </c>
      <c r="BJ79" s="73">
        <f t="shared" si="65"/>
        <v>14361.1155</v>
      </c>
      <c r="BK79" s="129"/>
      <c r="BL79" s="141"/>
      <c r="BM79" s="69"/>
      <c r="BN79" s="69"/>
      <c r="BO79" s="69"/>
      <c r="BP79" s="126"/>
      <c r="BQ79" s="131"/>
      <c r="BR79" s="131"/>
      <c r="BS79" s="131"/>
      <c r="BT79" s="131"/>
      <c r="BU79" s="131"/>
      <c r="BV79" s="131">
        <v>3</v>
      </c>
      <c r="BW79" s="124">
        <f t="shared" si="42"/>
        <v>35902.78875</v>
      </c>
      <c r="BX79" s="133">
        <f t="shared" si="66"/>
        <v>1327.2750000000001</v>
      </c>
      <c r="BY79" s="131"/>
      <c r="BZ79" s="134"/>
      <c r="CA79" s="135">
        <f t="shared" si="67"/>
        <v>8377.3173750000005</v>
      </c>
      <c r="CB79" s="73">
        <f t="shared" si="43"/>
        <v>142896.63862499999</v>
      </c>
    </row>
    <row r="80" spans="1:80" s="27" customFormat="1" ht="15" customHeight="1" x14ac:dyDescent="0.2">
      <c r="A80" s="126"/>
      <c r="B80" s="136" t="s">
        <v>159</v>
      </c>
      <c r="C80" s="64" t="s">
        <v>163</v>
      </c>
      <c r="D80" s="137" t="s">
        <v>2</v>
      </c>
      <c r="E80" s="137" t="s">
        <v>241</v>
      </c>
      <c r="F80" s="137" t="s">
        <v>75</v>
      </c>
      <c r="G80" s="137" t="s">
        <v>344</v>
      </c>
      <c r="H80" s="66" t="s">
        <v>38</v>
      </c>
      <c r="I80" s="138" t="s">
        <v>113</v>
      </c>
      <c r="J80" s="126">
        <v>5.2</v>
      </c>
      <c r="K80" s="68">
        <f>17697*J80*2</f>
        <v>184048.80000000002</v>
      </c>
      <c r="L80" s="69"/>
      <c r="M80" s="69"/>
      <c r="N80" s="122"/>
      <c r="O80" s="124">
        <f t="shared" si="44"/>
        <v>0</v>
      </c>
      <c r="P80" s="143">
        <v>15</v>
      </c>
      <c r="Q80" s="124">
        <f t="shared" si="45"/>
        <v>60391.012500000004</v>
      </c>
      <c r="R80" s="143"/>
      <c r="S80" s="124">
        <f t="shared" si="46"/>
        <v>0</v>
      </c>
      <c r="T80" s="122">
        <f t="shared" si="41"/>
        <v>15</v>
      </c>
      <c r="U80" s="122"/>
      <c r="V80" s="122"/>
      <c r="W80" s="122">
        <v>15</v>
      </c>
      <c r="X80" s="122"/>
      <c r="Y80" s="122"/>
      <c r="Z80" s="124">
        <f t="shared" si="47"/>
        <v>0</v>
      </c>
      <c r="AA80" s="124">
        <f t="shared" si="48"/>
        <v>172545.75000000003</v>
      </c>
      <c r="AB80" s="124">
        <f t="shared" si="49"/>
        <v>0</v>
      </c>
      <c r="AC80" s="122"/>
      <c r="AD80" s="122">
        <v>15</v>
      </c>
      <c r="AE80" s="122"/>
      <c r="AF80" s="125">
        <f t="shared" si="50"/>
        <v>0</v>
      </c>
      <c r="AG80" s="125">
        <f t="shared" si="51"/>
        <v>3318.1875</v>
      </c>
      <c r="AH80" s="125">
        <f t="shared" si="52"/>
        <v>0</v>
      </c>
      <c r="AI80" s="121"/>
      <c r="AJ80" s="121"/>
      <c r="AK80" s="121"/>
      <c r="AL80" s="108"/>
      <c r="AM80" s="121"/>
      <c r="AN80" s="121"/>
      <c r="AO80" s="121"/>
      <c r="AP80" s="121"/>
      <c r="AQ80" s="121"/>
      <c r="AR80" s="121"/>
      <c r="AS80" s="121"/>
      <c r="AT80" s="121"/>
      <c r="AU80" s="124">
        <f t="shared" si="53"/>
        <v>0</v>
      </c>
      <c r="AV80" s="124">
        <f t="shared" si="54"/>
        <v>0</v>
      </c>
      <c r="AW80" s="124">
        <f t="shared" si="55"/>
        <v>0</v>
      </c>
      <c r="AX80" s="124">
        <f t="shared" si="56"/>
        <v>0</v>
      </c>
      <c r="AY80" s="124">
        <f t="shared" si="57"/>
        <v>0</v>
      </c>
      <c r="AZ80" s="124">
        <f t="shared" si="58"/>
        <v>0</v>
      </c>
      <c r="BA80" s="124">
        <f t="shared" si="59"/>
        <v>0</v>
      </c>
      <c r="BB80" s="124">
        <f t="shared" si="60"/>
        <v>0</v>
      </c>
      <c r="BC80" s="124">
        <f t="shared" si="61"/>
        <v>0</v>
      </c>
      <c r="BD80" s="124">
        <f t="shared" si="62"/>
        <v>0</v>
      </c>
      <c r="BE80" s="124">
        <f t="shared" si="63"/>
        <v>0</v>
      </c>
      <c r="BF80" s="124">
        <f t="shared" si="64"/>
        <v>0</v>
      </c>
      <c r="BG80" s="128"/>
      <c r="BH80" s="128">
        <v>15</v>
      </c>
      <c r="BI80" s="128"/>
      <c r="BJ80" s="73">
        <f t="shared" si="65"/>
        <v>51763.725000000006</v>
      </c>
      <c r="BK80" s="129"/>
      <c r="BL80" s="141"/>
      <c r="BM80" s="69"/>
      <c r="BN80" s="69"/>
      <c r="BO80" s="69"/>
      <c r="BP80" s="126"/>
      <c r="BQ80" s="131"/>
      <c r="BR80" s="131"/>
      <c r="BS80" s="131"/>
      <c r="BT80" s="131"/>
      <c r="BU80" s="131"/>
      <c r="BV80" s="131"/>
      <c r="BW80" s="124">
        <f t="shared" si="42"/>
        <v>0</v>
      </c>
      <c r="BX80" s="133">
        <f t="shared" si="66"/>
        <v>0</v>
      </c>
      <c r="BY80" s="131"/>
      <c r="BZ80" s="134"/>
      <c r="CA80" s="135">
        <f t="shared" si="67"/>
        <v>17254.575000000004</v>
      </c>
      <c r="CB80" s="73">
        <f t="shared" si="43"/>
        <v>305273.25000000006</v>
      </c>
    </row>
    <row r="81" spans="1:81" s="27" customFormat="1" ht="15" customHeight="1" x14ac:dyDescent="0.2">
      <c r="A81" s="126"/>
      <c r="B81" s="136" t="s">
        <v>159</v>
      </c>
      <c r="C81" s="140" t="s">
        <v>203</v>
      </c>
      <c r="D81" s="137" t="s">
        <v>2</v>
      </c>
      <c r="E81" s="137" t="s">
        <v>228</v>
      </c>
      <c r="F81" s="137" t="s">
        <v>83</v>
      </c>
      <c r="G81" s="137" t="s">
        <v>339</v>
      </c>
      <c r="H81" s="66" t="s">
        <v>58</v>
      </c>
      <c r="I81" s="138" t="s">
        <v>59</v>
      </c>
      <c r="J81" s="126">
        <v>5.41</v>
      </c>
      <c r="K81" s="68">
        <f t="shared" ref="K81:K82" si="69">17697*J81*2</f>
        <v>191481.54</v>
      </c>
      <c r="L81" s="69"/>
      <c r="M81" s="69"/>
      <c r="N81" s="122">
        <v>25</v>
      </c>
      <c r="O81" s="124">
        <f t="shared" si="44"/>
        <v>119675.96250000001</v>
      </c>
      <c r="P81" s="143"/>
      <c r="Q81" s="124">
        <f t="shared" si="45"/>
        <v>0</v>
      </c>
      <c r="R81" s="143"/>
      <c r="S81" s="124">
        <f t="shared" si="46"/>
        <v>0</v>
      </c>
      <c r="T81" s="122">
        <f t="shared" si="41"/>
        <v>25</v>
      </c>
      <c r="U81" s="122"/>
      <c r="V81" s="122"/>
      <c r="W81" s="122">
        <v>21</v>
      </c>
      <c r="X81" s="122"/>
      <c r="Y81" s="122"/>
      <c r="Z81" s="124">
        <f t="shared" si="47"/>
        <v>0</v>
      </c>
      <c r="AA81" s="124">
        <f t="shared" si="48"/>
        <v>251319.52125000002</v>
      </c>
      <c r="AB81" s="124">
        <f t="shared" si="49"/>
        <v>0</v>
      </c>
      <c r="AC81" s="122"/>
      <c r="AD81" s="122">
        <v>25</v>
      </c>
      <c r="AE81" s="122"/>
      <c r="AF81" s="125">
        <f t="shared" si="50"/>
        <v>0</v>
      </c>
      <c r="AG81" s="125">
        <f t="shared" si="51"/>
        <v>5530.3125</v>
      </c>
      <c r="AH81" s="125">
        <f t="shared" si="52"/>
        <v>0</v>
      </c>
      <c r="AI81" s="121"/>
      <c r="AJ81" s="121"/>
      <c r="AK81" s="121"/>
      <c r="AL81" s="108"/>
      <c r="AM81" s="121"/>
      <c r="AN81" s="121"/>
      <c r="AO81" s="121"/>
      <c r="AP81" s="121">
        <v>19</v>
      </c>
      <c r="AQ81" s="121"/>
      <c r="AR81" s="121"/>
      <c r="AS81" s="121"/>
      <c r="AT81" s="121"/>
      <c r="AU81" s="124">
        <f t="shared" si="53"/>
        <v>0</v>
      </c>
      <c r="AV81" s="124">
        <f t="shared" si="54"/>
        <v>0</v>
      </c>
      <c r="AW81" s="124">
        <f t="shared" si="55"/>
        <v>0</v>
      </c>
      <c r="AX81" s="124">
        <f t="shared" si="56"/>
        <v>0</v>
      </c>
      <c r="AY81" s="124">
        <f t="shared" si="57"/>
        <v>0</v>
      </c>
      <c r="AZ81" s="124">
        <f t="shared" si="58"/>
        <v>0</v>
      </c>
      <c r="BA81" s="124">
        <f t="shared" si="59"/>
        <v>0</v>
      </c>
      <c r="BB81" s="124">
        <f t="shared" si="60"/>
        <v>10507.59375</v>
      </c>
      <c r="BC81" s="124">
        <f t="shared" si="61"/>
        <v>0</v>
      </c>
      <c r="BD81" s="124">
        <f t="shared" si="62"/>
        <v>0</v>
      </c>
      <c r="BE81" s="124">
        <f t="shared" si="63"/>
        <v>0</v>
      </c>
      <c r="BF81" s="124">
        <f t="shared" si="64"/>
        <v>0</v>
      </c>
      <c r="BG81" s="128"/>
      <c r="BH81" s="128">
        <v>19</v>
      </c>
      <c r="BI81" s="128"/>
      <c r="BJ81" s="73">
        <f t="shared" si="65"/>
        <v>68215.298624999996</v>
      </c>
      <c r="BK81" s="129"/>
      <c r="BL81" s="141"/>
      <c r="BM81" s="69"/>
      <c r="BN81" s="69"/>
      <c r="BO81" s="69"/>
      <c r="BP81" s="126"/>
      <c r="BQ81" s="131"/>
      <c r="BR81" s="131"/>
      <c r="BS81" s="131"/>
      <c r="BT81" s="131"/>
      <c r="BU81" s="131"/>
      <c r="BV81" s="131">
        <v>4</v>
      </c>
      <c r="BW81" s="124">
        <f t="shared" si="42"/>
        <v>47870.385000000002</v>
      </c>
      <c r="BX81" s="133">
        <f t="shared" si="66"/>
        <v>1769.7</v>
      </c>
      <c r="BY81" s="131"/>
      <c r="BZ81" s="134"/>
      <c r="CA81" s="135">
        <f t="shared" si="67"/>
        <v>29918.990625000002</v>
      </c>
      <c r="CB81" s="73">
        <f t="shared" si="43"/>
        <v>534807.76424999989</v>
      </c>
    </row>
    <row r="82" spans="1:81" s="27" customFormat="1" ht="15" customHeight="1" x14ac:dyDescent="0.2">
      <c r="A82" s="126"/>
      <c r="B82" s="136" t="s">
        <v>159</v>
      </c>
      <c r="C82" s="140" t="s">
        <v>164</v>
      </c>
      <c r="D82" s="137" t="s">
        <v>2</v>
      </c>
      <c r="E82" s="137" t="s">
        <v>226</v>
      </c>
      <c r="F82" s="137" t="s">
        <v>72</v>
      </c>
      <c r="G82" s="137" t="s">
        <v>339</v>
      </c>
      <c r="H82" s="66" t="s">
        <v>58</v>
      </c>
      <c r="I82" s="138" t="s">
        <v>59</v>
      </c>
      <c r="J82" s="139">
        <v>5.41</v>
      </c>
      <c r="K82" s="68">
        <f t="shared" si="69"/>
        <v>191481.54</v>
      </c>
      <c r="L82" s="69"/>
      <c r="M82" s="69"/>
      <c r="N82" s="122">
        <v>14</v>
      </c>
      <c r="O82" s="124">
        <f t="shared" si="44"/>
        <v>67018.539000000004</v>
      </c>
      <c r="P82" s="143"/>
      <c r="Q82" s="124">
        <f t="shared" si="45"/>
        <v>0</v>
      </c>
      <c r="R82" s="143"/>
      <c r="S82" s="124">
        <f t="shared" si="46"/>
        <v>0</v>
      </c>
      <c r="T82" s="122">
        <f t="shared" si="41"/>
        <v>14</v>
      </c>
      <c r="U82" s="122"/>
      <c r="V82" s="122">
        <v>10</v>
      </c>
      <c r="W82" s="122">
        <v>4</v>
      </c>
      <c r="X82" s="122"/>
      <c r="Y82" s="122"/>
      <c r="Z82" s="124">
        <f t="shared" si="47"/>
        <v>119675.96250000001</v>
      </c>
      <c r="AA82" s="124">
        <f t="shared" si="48"/>
        <v>47870.385000000002</v>
      </c>
      <c r="AB82" s="124">
        <f t="shared" si="49"/>
        <v>0</v>
      </c>
      <c r="AC82" s="122">
        <v>10</v>
      </c>
      <c r="AD82" s="122">
        <v>4</v>
      </c>
      <c r="AE82" s="122"/>
      <c r="AF82" s="125">
        <f t="shared" si="50"/>
        <v>2212.125</v>
      </c>
      <c r="AG82" s="125">
        <f t="shared" si="51"/>
        <v>884.85</v>
      </c>
      <c r="AH82" s="125">
        <f t="shared" si="52"/>
        <v>0</v>
      </c>
      <c r="AI82" s="121"/>
      <c r="AJ82" s="121"/>
      <c r="AK82" s="121"/>
      <c r="AL82" s="108">
        <v>8</v>
      </c>
      <c r="AM82" s="121"/>
      <c r="AN82" s="121"/>
      <c r="AO82" s="121"/>
      <c r="AP82" s="121">
        <v>4</v>
      </c>
      <c r="AQ82" s="121"/>
      <c r="AR82" s="121"/>
      <c r="AS82" s="121"/>
      <c r="AT82" s="121"/>
      <c r="AU82" s="124">
        <f t="shared" si="53"/>
        <v>0</v>
      </c>
      <c r="AV82" s="124">
        <f t="shared" si="54"/>
        <v>0</v>
      </c>
      <c r="AW82" s="124">
        <f t="shared" si="55"/>
        <v>0</v>
      </c>
      <c r="AX82" s="124">
        <f t="shared" si="56"/>
        <v>4424.25</v>
      </c>
      <c r="AY82" s="124">
        <f t="shared" si="57"/>
        <v>0</v>
      </c>
      <c r="AZ82" s="124">
        <f t="shared" si="58"/>
        <v>0</v>
      </c>
      <c r="BA82" s="124">
        <f t="shared" si="59"/>
        <v>0</v>
      </c>
      <c r="BB82" s="124">
        <f t="shared" si="60"/>
        <v>2212.125</v>
      </c>
      <c r="BC82" s="124">
        <f t="shared" si="61"/>
        <v>0</v>
      </c>
      <c r="BD82" s="124">
        <f t="shared" si="62"/>
        <v>0</v>
      </c>
      <c r="BE82" s="124">
        <f t="shared" si="63"/>
        <v>0</v>
      </c>
      <c r="BF82" s="124">
        <f t="shared" si="64"/>
        <v>0</v>
      </c>
      <c r="BG82" s="128">
        <v>10</v>
      </c>
      <c r="BH82" s="128">
        <v>4</v>
      </c>
      <c r="BI82" s="128"/>
      <c r="BJ82" s="73">
        <f t="shared" si="65"/>
        <v>50263.90425</v>
      </c>
      <c r="BK82" s="129"/>
      <c r="BL82" s="141"/>
      <c r="BM82" s="69"/>
      <c r="BN82" s="69"/>
      <c r="BO82" s="69"/>
      <c r="BP82" s="126"/>
      <c r="BQ82" s="131"/>
      <c r="BR82" s="131"/>
      <c r="BS82" s="131"/>
      <c r="BT82" s="131"/>
      <c r="BU82" s="131"/>
      <c r="BV82" s="131"/>
      <c r="BW82" s="124">
        <f t="shared" si="42"/>
        <v>0</v>
      </c>
      <c r="BX82" s="133">
        <f t="shared" si="66"/>
        <v>0</v>
      </c>
      <c r="BY82" s="131"/>
      <c r="BZ82" s="134"/>
      <c r="CA82" s="135">
        <f t="shared" si="67"/>
        <v>16754.634750000001</v>
      </c>
      <c r="CB82" s="73">
        <f t="shared" si="43"/>
        <v>311316.77550000005</v>
      </c>
    </row>
    <row r="83" spans="1:81" s="27" customFormat="1" ht="15" customHeight="1" x14ac:dyDescent="0.2">
      <c r="A83" s="126"/>
      <c r="B83" s="136" t="s">
        <v>159</v>
      </c>
      <c r="C83" s="140" t="s">
        <v>303</v>
      </c>
      <c r="D83" s="137" t="s">
        <v>2</v>
      </c>
      <c r="E83" s="137" t="s">
        <v>298</v>
      </c>
      <c r="F83" s="137" t="s">
        <v>62</v>
      </c>
      <c r="G83" s="137" t="s">
        <v>342</v>
      </c>
      <c r="H83" s="66" t="s">
        <v>39</v>
      </c>
      <c r="I83" s="138" t="s">
        <v>6</v>
      </c>
      <c r="J83" s="139">
        <v>5.08</v>
      </c>
      <c r="K83" s="68">
        <f>17697*J83*2</f>
        <v>179801.52</v>
      </c>
      <c r="L83" s="69"/>
      <c r="M83" s="69"/>
      <c r="N83" s="124"/>
      <c r="O83" s="124">
        <f t="shared" si="44"/>
        <v>0</v>
      </c>
      <c r="P83" s="143"/>
      <c r="Q83" s="124">
        <f t="shared" si="45"/>
        <v>0</v>
      </c>
      <c r="R83" s="122">
        <v>26</v>
      </c>
      <c r="S83" s="124">
        <f t="shared" si="46"/>
        <v>87653.240999999995</v>
      </c>
      <c r="T83" s="122">
        <f t="shared" si="41"/>
        <v>26</v>
      </c>
      <c r="U83" s="122"/>
      <c r="V83" s="122">
        <v>26</v>
      </c>
      <c r="W83" s="122"/>
      <c r="X83" s="122"/>
      <c r="Y83" s="122"/>
      <c r="Z83" s="124">
        <f t="shared" si="47"/>
        <v>292177.46999999997</v>
      </c>
      <c r="AA83" s="124">
        <f t="shared" si="48"/>
        <v>0</v>
      </c>
      <c r="AB83" s="124">
        <f t="shared" si="49"/>
        <v>0</v>
      </c>
      <c r="AC83" s="122">
        <v>26</v>
      </c>
      <c r="AD83" s="122"/>
      <c r="AE83" s="122"/>
      <c r="AF83" s="125">
        <f t="shared" si="50"/>
        <v>5751.5250000000005</v>
      </c>
      <c r="AG83" s="125">
        <f t="shared" si="51"/>
        <v>0</v>
      </c>
      <c r="AH83" s="125">
        <f t="shared" si="52"/>
        <v>0</v>
      </c>
      <c r="AI83" s="121"/>
      <c r="AJ83" s="121"/>
      <c r="AK83" s="121">
        <v>12</v>
      </c>
      <c r="AL83" s="108"/>
      <c r="AM83" s="121"/>
      <c r="AN83" s="121"/>
      <c r="AO83" s="121"/>
      <c r="AP83" s="121"/>
      <c r="AQ83" s="121"/>
      <c r="AR83" s="121"/>
      <c r="AS83" s="121"/>
      <c r="AT83" s="121"/>
      <c r="AU83" s="124">
        <f t="shared" si="53"/>
        <v>0</v>
      </c>
      <c r="AV83" s="124">
        <f t="shared" si="54"/>
        <v>0</v>
      </c>
      <c r="AW83" s="124">
        <f t="shared" si="55"/>
        <v>5309.1</v>
      </c>
      <c r="AX83" s="124">
        <f t="shared" si="56"/>
        <v>0</v>
      </c>
      <c r="AY83" s="124">
        <f t="shared" si="57"/>
        <v>0</v>
      </c>
      <c r="AZ83" s="124">
        <f t="shared" si="58"/>
        <v>0</v>
      </c>
      <c r="BA83" s="124">
        <f t="shared" si="59"/>
        <v>0</v>
      </c>
      <c r="BB83" s="124">
        <f t="shared" si="60"/>
        <v>0</v>
      </c>
      <c r="BC83" s="124">
        <f t="shared" si="61"/>
        <v>0</v>
      </c>
      <c r="BD83" s="124">
        <f t="shared" si="62"/>
        <v>0</v>
      </c>
      <c r="BE83" s="124">
        <f t="shared" si="63"/>
        <v>0</v>
      </c>
      <c r="BF83" s="124">
        <f t="shared" si="64"/>
        <v>0</v>
      </c>
      <c r="BG83" s="128">
        <v>23</v>
      </c>
      <c r="BH83" s="128"/>
      <c r="BI83" s="128"/>
      <c r="BJ83" s="73">
        <f t="shared" si="65"/>
        <v>77539.405499999993</v>
      </c>
      <c r="BK83" s="129"/>
      <c r="BL83" s="141"/>
      <c r="BM83" s="69"/>
      <c r="BN83" s="69"/>
      <c r="BO83" s="69"/>
      <c r="BP83" s="126" t="s">
        <v>310</v>
      </c>
      <c r="BQ83" s="131"/>
      <c r="BR83" s="131"/>
      <c r="BS83" s="131"/>
      <c r="BT83" s="131"/>
      <c r="BU83" s="131"/>
      <c r="BV83" s="131"/>
      <c r="BW83" s="124">
        <f t="shared" si="42"/>
        <v>0</v>
      </c>
      <c r="BX83" s="133">
        <f t="shared" si="66"/>
        <v>0</v>
      </c>
      <c r="BY83" s="131"/>
      <c r="BZ83" s="134"/>
      <c r="CA83" s="135">
        <f t="shared" si="67"/>
        <v>29217.746999999999</v>
      </c>
      <c r="CB83" s="73">
        <f t="shared" si="43"/>
        <v>497648.48849999992</v>
      </c>
    </row>
    <row r="84" spans="1:81" s="27" customFormat="1" ht="15" customHeight="1" x14ac:dyDescent="0.2">
      <c r="A84" s="126"/>
      <c r="B84" s="136" t="s">
        <v>159</v>
      </c>
      <c r="C84" s="140" t="s">
        <v>299</v>
      </c>
      <c r="D84" s="137" t="s">
        <v>2</v>
      </c>
      <c r="E84" s="137" t="s">
        <v>300</v>
      </c>
      <c r="F84" s="137"/>
      <c r="G84" s="137"/>
      <c r="H84" s="66" t="s">
        <v>149</v>
      </c>
      <c r="I84" s="138" t="s">
        <v>301</v>
      </c>
      <c r="J84" s="126">
        <v>4.49</v>
      </c>
      <c r="K84" s="68">
        <f>17697*J84*2</f>
        <v>158919.06</v>
      </c>
      <c r="L84" s="69"/>
      <c r="M84" s="69"/>
      <c r="N84" s="124"/>
      <c r="O84" s="124">
        <f t="shared" si="44"/>
        <v>0</v>
      </c>
      <c r="P84" s="143"/>
      <c r="Q84" s="124">
        <f t="shared" si="45"/>
        <v>0</v>
      </c>
      <c r="R84" s="143"/>
      <c r="S84" s="124">
        <f t="shared" si="46"/>
        <v>0</v>
      </c>
      <c r="T84" s="122">
        <f t="shared" si="41"/>
        <v>16</v>
      </c>
      <c r="U84" s="122"/>
      <c r="V84" s="122">
        <v>6</v>
      </c>
      <c r="W84" s="122">
        <v>6</v>
      </c>
      <c r="X84" s="122">
        <v>4</v>
      </c>
      <c r="Y84" s="122"/>
      <c r="Z84" s="124">
        <f t="shared" si="47"/>
        <v>59594.647499999999</v>
      </c>
      <c r="AA84" s="124">
        <f t="shared" si="48"/>
        <v>59594.647499999999</v>
      </c>
      <c r="AB84" s="124">
        <f t="shared" si="49"/>
        <v>39729.764999999999</v>
      </c>
      <c r="AC84" s="122">
        <v>6</v>
      </c>
      <c r="AD84" s="122">
        <v>6</v>
      </c>
      <c r="AE84" s="122">
        <v>4</v>
      </c>
      <c r="AF84" s="125">
        <f t="shared" si="50"/>
        <v>1327.2750000000001</v>
      </c>
      <c r="AG84" s="125">
        <f t="shared" si="51"/>
        <v>1327.2750000000001</v>
      </c>
      <c r="AH84" s="125">
        <f t="shared" si="52"/>
        <v>884.85</v>
      </c>
      <c r="AI84" s="121"/>
      <c r="AJ84" s="121"/>
      <c r="AK84" s="121"/>
      <c r="AL84" s="108"/>
      <c r="AM84" s="121"/>
      <c r="AN84" s="121"/>
      <c r="AO84" s="121"/>
      <c r="AP84" s="121"/>
      <c r="AQ84" s="121"/>
      <c r="AR84" s="121"/>
      <c r="AS84" s="121"/>
      <c r="AT84" s="121"/>
      <c r="AU84" s="124">
        <f t="shared" si="53"/>
        <v>0</v>
      </c>
      <c r="AV84" s="124">
        <f t="shared" si="54"/>
        <v>0</v>
      </c>
      <c r="AW84" s="124">
        <f t="shared" si="55"/>
        <v>0</v>
      </c>
      <c r="AX84" s="124">
        <f t="shared" si="56"/>
        <v>0</v>
      </c>
      <c r="AY84" s="124">
        <f t="shared" si="57"/>
        <v>0</v>
      </c>
      <c r="AZ84" s="124">
        <f t="shared" si="58"/>
        <v>0</v>
      </c>
      <c r="BA84" s="124">
        <f t="shared" si="59"/>
        <v>0</v>
      </c>
      <c r="BB84" s="124">
        <f t="shared" si="60"/>
        <v>0</v>
      </c>
      <c r="BC84" s="124">
        <f t="shared" si="61"/>
        <v>0</v>
      </c>
      <c r="BD84" s="124">
        <f t="shared" si="62"/>
        <v>0</v>
      </c>
      <c r="BE84" s="124">
        <f t="shared" si="63"/>
        <v>0</v>
      </c>
      <c r="BF84" s="124">
        <f t="shared" si="64"/>
        <v>0</v>
      </c>
      <c r="BG84" s="128"/>
      <c r="BH84" s="128"/>
      <c r="BI84" s="128"/>
      <c r="BJ84" s="73">
        <f t="shared" si="65"/>
        <v>0</v>
      </c>
      <c r="BK84" s="129"/>
      <c r="BL84" s="141"/>
      <c r="BM84" s="69"/>
      <c r="BN84" s="69"/>
      <c r="BO84" s="69"/>
      <c r="BP84" s="126"/>
      <c r="BQ84" s="131"/>
      <c r="BR84" s="131"/>
      <c r="BS84" s="131"/>
      <c r="BT84" s="131"/>
      <c r="BU84" s="131"/>
      <c r="BV84" s="131"/>
      <c r="BW84" s="124">
        <f t="shared" si="42"/>
        <v>0</v>
      </c>
      <c r="BX84" s="133">
        <f t="shared" si="66"/>
        <v>0</v>
      </c>
      <c r="BY84" s="131"/>
      <c r="BZ84" s="134"/>
      <c r="CA84" s="135">
        <f t="shared" si="67"/>
        <v>15891.906000000001</v>
      </c>
      <c r="CB84" s="73">
        <f t="shared" si="43"/>
        <v>178350.36599999998</v>
      </c>
    </row>
    <row r="85" spans="1:81" s="27" customFormat="1" ht="15" customHeight="1" x14ac:dyDescent="0.2">
      <c r="A85" s="126"/>
      <c r="B85" s="136" t="s">
        <v>159</v>
      </c>
      <c r="C85" s="152" t="s">
        <v>317</v>
      </c>
      <c r="D85" s="137" t="s">
        <v>2</v>
      </c>
      <c r="E85" s="137" t="s">
        <v>239</v>
      </c>
      <c r="F85" s="137" t="s">
        <v>114</v>
      </c>
      <c r="G85" s="137" t="s">
        <v>115</v>
      </c>
      <c r="H85" s="66" t="s">
        <v>38</v>
      </c>
      <c r="I85" s="138" t="s">
        <v>113</v>
      </c>
      <c r="J85" s="126">
        <v>4.8600000000000003</v>
      </c>
      <c r="K85" s="68">
        <f>17697*J85*2</f>
        <v>172014.84000000003</v>
      </c>
      <c r="L85" s="69"/>
      <c r="M85" s="69"/>
      <c r="N85" s="124"/>
      <c r="O85" s="124">
        <f t="shared" si="44"/>
        <v>0</v>
      </c>
      <c r="P85" s="122">
        <v>3</v>
      </c>
      <c r="Q85" s="124">
        <f t="shared" si="45"/>
        <v>11288.473875000001</v>
      </c>
      <c r="R85" s="143"/>
      <c r="S85" s="124">
        <f t="shared" si="46"/>
        <v>0</v>
      </c>
      <c r="T85" s="122">
        <f t="shared" si="41"/>
        <v>3</v>
      </c>
      <c r="U85" s="122"/>
      <c r="V85" s="122"/>
      <c r="W85" s="122">
        <v>2</v>
      </c>
      <c r="X85" s="122"/>
      <c r="Y85" s="122"/>
      <c r="Z85" s="124">
        <f t="shared" si="47"/>
        <v>0</v>
      </c>
      <c r="AA85" s="124">
        <f t="shared" si="48"/>
        <v>21501.855000000003</v>
      </c>
      <c r="AB85" s="124">
        <f t="shared" si="49"/>
        <v>0</v>
      </c>
      <c r="AC85" s="122"/>
      <c r="AD85" s="122">
        <v>3</v>
      </c>
      <c r="AE85" s="122"/>
      <c r="AF85" s="125">
        <f t="shared" si="50"/>
        <v>0</v>
      </c>
      <c r="AG85" s="125">
        <f t="shared" si="51"/>
        <v>663.63750000000005</v>
      </c>
      <c r="AH85" s="125">
        <f t="shared" si="52"/>
        <v>0</v>
      </c>
      <c r="AI85" s="121"/>
      <c r="AJ85" s="121"/>
      <c r="AK85" s="121"/>
      <c r="AL85" s="108"/>
      <c r="AM85" s="121"/>
      <c r="AN85" s="121"/>
      <c r="AO85" s="121">
        <v>2</v>
      </c>
      <c r="AP85" s="121"/>
      <c r="AQ85" s="121"/>
      <c r="AR85" s="121"/>
      <c r="AS85" s="121"/>
      <c r="AT85" s="121"/>
      <c r="AU85" s="124">
        <f t="shared" si="53"/>
        <v>0</v>
      </c>
      <c r="AV85" s="124">
        <f t="shared" si="54"/>
        <v>0</v>
      </c>
      <c r="AW85" s="124">
        <f t="shared" si="55"/>
        <v>0</v>
      </c>
      <c r="AX85" s="124">
        <f t="shared" si="56"/>
        <v>0</v>
      </c>
      <c r="AY85" s="124">
        <f t="shared" si="57"/>
        <v>0</v>
      </c>
      <c r="AZ85" s="124">
        <f t="shared" si="58"/>
        <v>0</v>
      </c>
      <c r="BA85" s="124">
        <f t="shared" si="59"/>
        <v>884.85</v>
      </c>
      <c r="BB85" s="124">
        <f t="shared" si="60"/>
        <v>0</v>
      </c>
      <c r="BC85" s="124">
        <f t="shared" si="61"/>
        <v>0</v>
      </c>
      <c r="BD85" s="124">
        <f t="shared" si="62"/>
        <v>0</v>
      </c>
      <c r="BE85" s="124">
        <f t="shared" si="63"/>
        <v>0</v>
      </c>
      <c r="BF85" s="124">
        <f t="shared" si="64"/>
        <v>0</v>
      </c>
      <c r="BG85" s="128"/>
      <c r="BH85" s="128">
        <v>4</v>
      </c>
      <c r="BI85" s="128"/>
      <c r="BJ85" s="73">
        <f t="shared" si="65"/>
        <v>12901.113000000001</v>
      </c>
      <c r="BK85" s="129"/>
      <c r="BL85" s="141"/>
      <c r="BM85" s="69"/>
      <c r="BN85" s="69"/>
      <c r="BO85" s="69"/>
      <c r="BP85" s="126"/>
      <c r="BQ85" s="131"/>
      <c r="BR85" s="131"/>
      <c r="BS85" s="131"/>
      <c r="BT85" s="131"/>
      <c r="BU85" s="131"/>
      <c r="BV85" s="131">
        <v>1</v>
      </c>
      <c r="BW85" s="124">
        <f t="shared" si="42"/>
        <v>10750.927500000002</v>
      </c>
      <c r="BX85" s="133">
        <f t="shared" si="66"/>
        <v>442.42500000000001</v>
      </c>
      <c r="BY85" s="131"/>
      <c r="BZ85" s="134"/>
      <c r="CA85" s="135">
        <f t="shared" si="67"/>
        <v>3225.2782500000008</v>
      </c>
      <c r="CB85" s="73">
        <f t="shared" si="43"/>
        <v>61658.560125000018</v>
      </c>
    </row>
    <row r="86" spans="1:81" s="27" customFormat="1" ht="15" customHeight="1" x14ac:dyDescent="0.2">
      <c r="A86" s="126"/>
      <c r="B86" s="136" t="s">
        <v>159</v>
      </c>
      <c r="C86" s="64" t="s">
        <v>318</v>
      </c>
      <c r="D86" s="137" t="s">
        <v>2</v>
      </c>
      <c r="E86" s="137" t="s">
        <v>176</v>
      </c>
      <c r="F86" s="137" t="s">
        <v>123</v>
      </c>
      <c r="G86" s="137" t="s">
        <v>349</v>
      </c>
      <c r="H86" s="66" t="s">
        <v>39</v>
      </c>
      <c r="I86" s="138" t="s">
        <v>6</v>
      </c>
      <c r="J86" s="139">
        <v>4.74</v>
      </c>
      <c r="K86" s="68">
        <f t="shared" ref="K86:K87" si="70">17697*J86*2</f>
        <v>167767.56</v>
      </c>
      <c r="L86" s="69"/>
      <c r="M86" s="69"/>
      <c r="N86" s="124"/>
      <c r="O86" s="124">
        <f t="shared" si="44"/>
        <v>0</v>
      </c>
      <c r="P86" s="143"/>
      <c r="Q86" s="124">
        <f t="shared" si="45"/>
        <v>0</v>
      </c>
      <c r="R86" s="122">
        <v>5.5</v>
      </c>
      <c r="S86" s="124">
        <f t="shared" si="46"/>
        <v>17301.029624999999</v>
      </c>
      <c r="T86" s="122">
        <f t="shared" si="41"/>
        <v>5.5</v>
      </c>
      <c r="U86" s="122"/>
      <c r="V86" s="122">
        <v>4.5</v>
      </c>
      <c r="W86" s="122"/>
      <c r="X86" s="122"/>
      <c r="Y86" s="122"/>
      <c r="Z86" s="124">
        <f t="shared" si="47"/>
        <v>47184.626250000001</v>
      </c>
      <c r="AA86" s="124">
        <f t="shared" si="48"/>
        <v>0</v>
      </c>
      <c r="AB86" s="124">
        <f t="shared" si="49"/>
        <v>0</v>
      </c>
      <c r="AC86" s="122">
        <v>5.5</v>
      </c>
      <c r="AD86" s="122"/>
      <c r="AE86" s="122"/>
      <c r="AF86" s="125">
        <f t="shared" si="50"/>
        <v>1216.66875</v>
      </c>
      <c r="AG86" s="125">
        <f t="shared" si="51"/>
        <v>0</v>
      </c>
      <c r="AH86" s="125">
        <f t="shared" si="52"/>
        <v>0</v>
      </c>
      <c r="AI86" s="121"/>
      <c r="AJ86" s="121"/>
      <c r="AK86" s="121"/>
      <c r="AL86" s="108"/>
      <c r="AM86" s="121"/>
      <c r="AN86" s="121"/>
      <c r="AO86" s="121"/>
      <c r="AP86" s="121"/>
      <c r="AQ86" s="121"/>
      <c r="AR86" s="121"/>
      <c r="AS86" s="121"/>
      <c r="AT86" s="121"/>
      <c r="AU86" s="124">
        <f t="shared" si="53"/>
        <v>0</v>
      </c>
      <c r="AV86" s="124">
        <f t="shared" si="54"/>
        <v>0</v>
      </c>
      <c r="AW86" s="124">
        <f t="shared" si="55"/>
        <v>0</v>
      </c>
      <c r="AX86" s="124">
        <f t="shared" si="56"/>
        <v>0</v>
      </c>
      <c r="AY86" s="124">
        <f t="shared" si="57"/>
        <v>0</v>
      </c>
      <c r="AZ86" s="124">
        <f t="shared" si="58"/>
        <v>0</v>
      </c>
      <c r="BA86" s="124">
        <f t="shared" si="59"/>
        <v>0</v>
      </c>
      <c r="BB86" s="124">
        <f t="shared" si="60"/>
        <v>0</v>
      </c>
      <c r="BC86" s="124">
        <f t="shared" si="61"/>
        <v>0</v>
      </c>
      <c r="BD86" s="124">
        <f t="shared" si="62"/>
        <v>0</v>
      </c>
      <c r="BE86" s="124">
        <f t="shared" si="63"/>
        <v>0</v>
      </c>
      <c r="BF86" s="124">
        <f t="shared" si="64"/>
        <v>0</v>
      </c>
      <c r="BG86" s="128">
        <v>3.5</v>
      </c>
      <c r="BH86" s="128"/>
      <c r="BI86" s="128"/>
      <c r="BJ86" s="73">
        <f t="shared" si="65"/>
        <v>11009.746125</v>
      </c>
      <c r="BK86" s="129"/>
      <c r="BL86" s="141"/>
      <c r="BM86" s="69"/>
      <c r="BN86" s="69"/>
      <c r="BO86" s="69"/>
      <c r="BP86" s="126"/>
      <c r="BQ86" s="131"/>
      <c r="BR86" s="131"/>
      <c r="BS86" s="131"/>
      <c r="BT86" s="131">
        <v>3539</v>
      </c>
      <c r="BU86" s="131"/>
      <c r="BV86" s="131">
        <v>1</v>
      </c>
      <c r="BW86" s="124">
        <f t="shared" si="42"/>
        <v>10485.4725</v>
      </c>
      <c r="BX86" s="133">
        <f t="shared" si="66"/>
        <v>442.42500000000001</v>
      </c>
      <c r="BY86" s="131"/>
      <c r="BZ86" s="134"/>
      <c r="CA86" s="135">
        <f t="shared" si="67"/>
        <v>5767.0098750000006</v>
      </c>
      <c r="CB86" s="73">
        <f t="shared" si="43"/>
        <v>96945.978125000009</v>
      </c>
    </row>
    <row r="87" spans="1:81" s="27" customFormat="1" ht="15" customHeight="1" x14ac:dyDescent="0.2">
      <c r="A87" s="126"/>
      <c r="B87" s="136" t="s">
        <v>159</v>
      </c>
      <c r="C87" s="64" t="s">
        <v>302</v>
      </c>
      <c r="D87" s="137" t="s">
        <v>2</v>
      </c>
      <c r="E87" s="137" t="s">
        <v>248</v>
      </c>
      <c r="F87" s="137" t="s">
        <v>114</v>
      </c>
      <c r="G87" s="137" t="s">
        <v>145</v>
      </c>
      <c r="H87" s="66" t="s">
        <v>39</v>
      </c>
      <c r="I87" s="138" t="s">
        <v>6</v>
      </c>
      <c r="J87" s="153">
        <v>4.66</v>
      </c>
      <c r="K87" s="68">
        <f t="shared" si="70"/>
        <v>164936.04</v>
      </c>
      <c r="L87" s="69"/>
      <c r="M87" s="69"/>
      <c r="N87" s="124"/>
      <c r="O87" s="124">
        <f t="shared" si="44"/>
        <v>0</v>
      </c>
      <c r="P87" s="143"/>
      <c r="Q87" s="124">
        <f t="shared" si="45"/>
        <v>0</v>
      </c>
      <c r="R87" s="140">
        <v>4</v>
      </c>
      <c r="S87" s="124">
        <f t="shared" si="46"/>
        <v>12370.203</v>
      </c>
      <c r="T87" s="122">
        <f t="shared" si="41"/>
        <v>4</v>
      </c>
      <c r="U87" s="122"/>
      <c r="V87" s="122"/>
      <c r="W87" s="122">
        <v>4</v>
      </c>
      <c r="X87" s="122"/>
      <c r="Y87" s="122"/>
      <c r="Z87" s="124">
        <f t="shared" si="47"/>
        <v>0</v>
      </c>
      <c r="AA87" s="124">
        <f t="shared" si="48"/>
        <v>41234.01</v>
      </c>
      <c r="AB87" s="124">
        <f t="shared" si="49"/>
        <v>0</v>
      </c>
      <c r="AC87" s="122"/>
      <c r="AD87" s="122">
        <v>4</v>
      </c>
      <c r="AE87" s="122"/>
      <c r="AF87" s="125">
        <f t="shared" si="50"/>
        <v>0</v>
      </c>
      <c r="AG87" s="125">
        <f t="shared" si="51"/>
        <v>884.85</v>
      </c>
      <c r="AH87" s="125">
        <f t="shared" si="52"/>
        <v>0</v>
      </c>
      <c r="AI87" s="121"/>
      <c r="AJ87" s="121"/>
      <c r="AK87" s="121"/>
      <c r="AL87" s="108"/>
      <c r="AM87" s="121"/>
      <c r="AN87" s="121"/>
      <c r="AO87" s="121">
        <v>4</v>
      </c>
      <c r="AP87" s="121"/>
      <c r="AQ87" s="121"/>
      <c r="AR87" s="121"/>
      <c r="AS87" s="121"/>
      <c r="AT87" s="121"/>
      <c r="AU87" s="124">
        <f t="shared" si="53"/>
        <v>0</v>
      </c>
      <c r="AV87" s="124">
        <f t="shared" si="54"/>
        <v>0</v>
      </c>
      <c r="AW87" s="124">
        <f t="shared" si="55"/>
        <v>0</v>
      </c>
      <c r="AX87" s="124">
        <f t="shared" si="56"/>
        <v>0</v>
      </c>
      <c r="AY87" s="124">
        <f t="shared" si="57"/>
        <v>0</v>
      </c>
      <c r="AZ87" s="124">
        <f t="shared" si="58"/>
        <v>0</v>
      </c>
      <c r="BA87" s="124">
        <f t="shared" si="59"/>
        <v>1769.7</v>
      </c>
      <c r="BB87" s="124">
        <f t="shared" si="60"/>
        <v>0</v>
      </c>
      <c r="BC87" s="124">
        <f t="shared" si="61"/>
        <v>0</v>
      </c>
      <c r="BD87" s="124">
        <f t="shared" si="62"/>
        <v>0</v>
      </c>
      <c r="BE87" s="124">
        <f t="shared" si="63"/>
        <v>0</v>
      </c>
      <c r="BF87" s="124">
        <f t="shared" si="64"/>
        <v>0</v>
      </c>
      <c r="BG87" s="128"/>
      <c r="BH87" s="128">
        <v>4</v>
      </c>
      <c r="BI87" s="128"/>
      <c r="BJ87" s="73">
        <f t="shared" si="65"/>
        <v>12370.203</v>
      </c>
      <c r="BK87" s="129"/>
      <c r="BL87" s="141"/>
      <c r="BM87" s="69"/>
      <c r="BN87" s="69"/>
      <c r="BO87" s="69"/>
      <c r="BP87" s="126"/>
      <c r="BQ87" s="131"/>
      <c r="BR87" s="131"/>
      <c r="BS87" s="131"/>
      <c r="BT87" s="131"/>
      <c r="BU87" s="131"/>
      <c r="BV87" s="131"/>
      <c r="BW87" s="124">
        <f t="shared" si="42"/>
        <v>0</v>
      </c>
      <c r="BX87" s="133">
        <f t="shared" si="66"/>
        <v>0</v>
      </c>
      <c r="BY87" s="131"/>
      <c r="BZ87" s="134"/>
      <c r="CA87" s="135">
        <f t="shared" si="67"/>
        <v>4123.4010000000007</v>
      </c>
      <c r="CB87" s="73">
        <f t="shared" si="43"/>
        <v>72752.366999999998</v>
      </c>
    </row>
    <row r="88" spans="1:81" s="27" customFormat="1" ht="15" customHeight="1" x14ac:dyDescent="0.2">
      <c r="A88" s="126"/>
      <c r="B88" s="136" t="s">
        <v>159</v>
      </c>
      <c r="C88" s="69" t="s">
        <v>304</v>
      </c>
      <c r="D88" s="137" t="s">
        <v>2</v>
      </c>
      <c r="E88" s="137" t="s">
        <v>261</v>
      </c>
      <c r="F88" s="137" t="s">
        <v>105</v>
      </c>
      <c r="G88" s="137" t="s">
        <v>333</v>
      </c>
      <c r="H88" s="66" t="s">
        <v>38</v>
      </c>
      <c r="I88" s="138" t="s">
        <v>113</v>
      </c>
      <c r="J88" s="126">
        <v>5.03</v>
      </c>
      <c r="K88" s="68">
        <f t="shared" ref="K88:K89" si="71">17697*J88*2</f>
        <v>178031.82</v>
      </c>
      <c r="L88" s="69"/>
      <c r="M88" s="69"/>
      <c r="N88" s="124"/>
      <c r="O88" s="124">
        <f t="shared" si="44"/>
        <v>0</v>
      </c>
      <c r="P88" s="143">
        <v>7</v>
      </c>
      <c r="Q88" s="124">
        <f t="shared" si="45"/>
        <v>27261.122437499998</v>
      </c>
      <c r="R88" s="140"/>
      <c r="S88" s="124">
        <f t="shared" si="46"/>
        <v>0</v>
      </c>
      <c r="T88" s="122">
        <f t="shared" si="41"/>
        <v>7</v>
      </c>
      <c r="U88" s="122"/>
      <c r="V88" s="122"/>
      <c r="W88" s="122">
        <v>2</v>
      </c>
      <c r="X88" s="122">
        <v>4</v>
      </c>
      <c r="Y88" s="122"/>
      <c r="Z88" s="124">
        <f t="shared" si="47"/>
        <v>0</v>
      </c>
      <c r="AA88" s="124">
        <f t="shared" si="48"/>
        <v>22253.977500000001</v>
      </c>
      <c r="AB88" s="124">
        <f t="shared" si="49"/>
        <v>44507.955000000002</v>
      </c>
      <c r="AC88" s="122"/>
      <c r="AD88" s="122">
        <v>3</v>
      </c>
      <c r="AE88" s="122">
        <v>4</v>
      </c>
      <c r="AF88" s="125">
        <f t="shared" si="50"/>
        <v>0</v>
      </c>
      <c r="AG88" s="125">
        <f t="shared" si="51"/>
        <v>663.63750000000005</v>
      </c>
      <c r="AH88" s="125">
        <f t="shared" si="52"/>
        <v>884.85</v>
      </c>
      <c r="AI88" s="121"/>
      <c r="AJ88" s="121"/>
      <c r="AK88" s="121"/>
      <c r="AL88" s="108"/>
      <c r="AM88" s="121"/>
      <c r="AN88" s="121"/>
      <c r="AO88" s="121">
        <v>2</v>
      </c>
      <c r="AP88" s="121"/>
      <c r="AQ88" s="121"/>
      <c r="AR88" s="121"/>
      <c r="AS88" s="121"/>
      <c r="AT88" s="121"/>
      <c r="AU88" s="124">
        <f t="shared" si="53"/>
        <v>0</v>
      </c>
      <c r="AV88" s="124">
        <f t="shared" si="54"/>
        <v>0</v>
      </c>
      <c r="AW88" s="124">
        <f t="shared" si="55"/>
        <v>0</v>
      </c>
      <c r="AX88" s="124">
        <f t="shared" si="56"/>
        <v>0</v>
      </c>
      <c r="AY88" s="124">
        <f t="shared" si="57"/>
        <v>0</v>
      </c>
      <c r="AZ88" s="124">
        <f t="shared" si="58"/>
        <v>0</v>
      </c>
      <c r="BA88" s="124">
        <f t="shared" si="59"/>
        <v>884.85</v>
      </c>
      <c r="BB88" s="124">
        <f t="shared" si="60"/>
        <v>0</v>
      </c>
      <c r="BC88" s="124">
        <f t="shared" si="61"/>
        <v>0</v>
      </c>
      <c r="BD88" s="124">
        <f t="shared" si="62"/>
        <v>0</v>
      </c>
      <c r="BE88" s="124">
        <f t="shared" si="63"/>
        <v>0</v>
      </c>
      <c r="BF88" s="124">
        <f t="shared" si="64"/>
        <v>0</v>
      </c>
      <c r="BG88" s="128"/>
      <c r="BH88" s="128">
        <v>2</v>
      </c>
      <c r="BI88" s="128">
        <v>4</v>
      </c>
      <c r="BJ88" s="73">
        <f t="shared" si="65"/>
        <v>20028.579749999997</v>
      </c>
      <c r="BK88" s="129"/>
      <c r="BL88" s="141"/>
      <c r="BM88" s="69"/>
      <c r="BN88" s="69"/>
      <c r="BO88" s="69"/>
      <c r="BP88" s="126"/>
      <c r="BQ88" s="131"/>
      <c r="BR88" s="131"/>
      <c r="BS88" s="131"/>
      <c r="BT88" s="131"/>
      <c r="BU88" s="131"/>
      <c r="BV88" s="131">
        <v>1</v>
      </c>
      <c r="BW88" s="124">
        <f t="shared" si="42"/>
        <v>11126.98875</v>
      </c>
      <c r="BX88" s="133">
        <f t="shared" si="66"/>
        <v>442.42500000000001</v>
      </c>
      <c r="BY88" s="131"/>
      <c r="BZ88" s="134"/>
      <c r="CA88" s="135">
        <f t="shared" si="67"/>
        <v>7788.8921250000003</v>
      </c>
      <c r="CB88" s="73">
        <f t="shared" si="43"/>
        <v>135843.2780625</v>
      </c>
    </row>
    <row r="89" spans="1:81" s="27" customFormat="1" ht="15" customHeight="1" x14ac:dyDescent="0.2">
      <c r="A89" s="126"/>
      <c r="B89" s="136" t="s">
        <v>159</v>
      </c>
      <c r="C89" s="69" t="s">
        <v>307</v>
      </c>
      <c r="D89" s="137" t="s">
        <v>2</v>
      </c>
      <c r="E89" s="137" t="s">
        <v>240</v>
      </c>
      <c r="F89" s="137" t="s">
        <v>108</v>
      </c>
      <c r="G89" s="137" t="s">
        <v>119</v>
      </c>
      <c r="H89" s="66" t="s">
        <v>38</v>
      </c>
      <c r="I89" s="138" t="s">
        <v>113</v>
      </c>
      <c r="J89" s="126">
        <v>4.8600000000000003</v>
      </c>
      <c r="K89" s="68">
        <f t="shared" si="71"/>
        <v>172014.84000000003</v>
      </c>
      <c r="L89" s="69"/>
      <c r="M89" s="69"/>
      <c r="N89" s="124"/>
      <c r="O89" s="124">
        <f t="shared" si="44"/>
        <v>0</v>
      </c>
      <c r="P89" s="143">
        <v>5</v>
      </c>
      <c r="Q89" s="124">
        <f t="shared" si="45"/>
        <v>18814.123125000002</v>
      </c>
      <c r="R89" s="140"/>
      <c r="S89" s="124">
        <f t="shared" si="46"/>
        <v>0</v>
      </c>
      <c r="T89" s="122">
        <f t="shared" si="41"/>
        <v>5</v>
      </c>
      <c r="U89" s="122"/>
      <c r="V89" s="122"/>
      <c r="W89" s="122">
        <v>4</v>
      </c>
      <c r="X89" s="122"/>
      <c r="Y89" s="122"/>
      <c r="Z89" s="124">
        <f t="shared" si="47"/>
        <v>0</v>
      </c>
      <c r="AA89" s="124">
        <f t="shared" si="48"/>
        <v>43003.710000000006</v>
      </c>
      <c r="AB89" s="124">
        <f t="shared" si="49"/>
        <v>0</v>
      </c>
      <c r="AC89" s="122"/>
      <c r="AD89" s="122">
        <v>5</v>
      </c>
      <c r="AE89" s="122"/>
      <c r="AF89" s="125">
        <f t="shared" si="50"/>
        <v>0</v>
      </c>
      <c r="AG89" s="125">
        <f t="shared" si="51"/>
        <v>1106.0625</v>
      </c>
      <c r="AH89" s="125">
        <f t="shared" si="52"/>
        <v>0</v>
      </c>
      <c r="AI89" s="121"/>
      <c r="AJ89" s="121"/>
      <c r="AK89" s="121"/>
      <c r="AL89" s="108"/>
      <c r="AM89" s="121"/>
      <c r="AN89" s="121"/>
      <c r="AO89" s="121">
        <v>4</v>
      </c>
      <c r="AP89" s="121"/>
      <c r="AQ89" s="121"/>
      <c r="AR89" s="121"/>
      <c r="AS89" s="121"/>
      <c r="AT89" s="121"/>
      <c r="AU89" s="124">
        <f t="shared" si="53"/>
        <v>0</v>
      </c>
      <c r="AV89" s="124">
        <f t="shared" si="54"/>
        <v>0</v>
      </c>
      <c r="AW89" s="124">
        <f t="shared" si="55"/>
        <v>0</v>
      </c>
      <c r="AX89" s="124">
        <f t="shared" si="56"/>
        <v>0</v>
      </c>
      <c r="AY89" s="124">
        <f t="shared" si="57"/>
        <v>0</v>
      </c>
      <c r="AZ89" s="124">
        <f t="shared" si="58"/>
        <v>0</v>
      </c>
      <c r="BA89" s="124">
        <f t="shared" si="59"/>
        <v>1769.7</v>
      </c>
      <c r="BB89" s="124">
        <f t="shared" si="60"/>
        <v>0</v>
      </c>
      <c r="BC89" s="124">
        <f t="shared" si="61"/>
        <v>0</v>
      </c>
      <c r="BD89" s="124">
        <f t="shared" si="62"/>
        <v>0</v>
      </c>
      <c r="BE89" s="124">
        <f t="shared" si="63"/>
        <v>0</v>
      </c>
      <c r="BF89" s="124">
        <f t="shared" si="64"/>
        <v>0</v>
      </c>
      <c r="BG89" s="128"/>
      <c r="BH89" s="128">
        <v>4</v>
      </c>
      <c r="BI89" s="128"/>
      <c r="BJ89" s="73">
        <f t="shared" si="65"/>
        <v>12901.113000000001</v>
      </c>
      <c r="BK89" s="129"/>
      <c r="BL89" s="141"/>
      <c r="BM89" s="69"/>
      <c r="BN89" s="69"/>
      <c r="BO89" s="69"/>
      <c r="BP89" s="126"/>
      <c r="BQ89" s="131"/>
      <c r="BR89" s="131"/>
      <c r="BS89" s="131"/>
      <c r="BT89" s="131"/>
      <c r="BU89" s="131"/>
      <c r="BV89" s="131">
        <v>1</v>
      </c>
      <c r="BW89" s="124">
        <f t="shared" si="42"/>
        <v>10750.927500000002</v>
      </c>
      <c r="BX89" s="133">
        <f t="shared" si="66"/>
        <v>442.42500000000001</v>
      </c>
      <c r="BY89" s="131"/>
      <c r="BZ89" s="134"/>
      <c r="CA89" s="135">
        <f t="shared" si="67"/>
        <v>5375.4637500000017</v>
      </c>
      <c r="CB89" s="73">
        <f t="shared" si="43"/>
        <v>94163.524875000003</v>
      </c>
    </row>
    <row r="90" spans="1:81" s="27" customFormat="1" ht="15" customHeight="1" x14ac:dyDescent="0.2">
      <c r="A90" s="126"/>
      <c r="B90" s="136" t="s">
        <v>159</v>
      </c>
      <c r="C90" s="69" t="s">
        <v>305</v>
      </c>
      <c r="D90" s="137" t="s">
        <v>2</v>
      </c>
      <c r="E90" s="137" t="s">
        <v>202</v>
      </c>
      <c r="F90" s="137" t="s">
        <v>81</v>
      </c>
      <c r="G90" s="137" t="s">
        <v>350</v>
      </c>
      <c r="H90" s="66" t="s">
        <v>58</v>
      </c>
      <c r="I90" s="138" t="s">
        <v>59</v>
      </c>
      <c r="J90" s="126">
        <v>5.41</v>
      </c>
      <c r="K90" s="68">
        <f t="shared" ref="K90:K91" si="72">17697*J90*2</f>
        <v>191481.54</v>
      </c>
      <c r="L90" s="69"/>
      <c r="M90" s="69"/>
      <c r="N90" s="122">
        <v>4</v>
      </c>
      <c r="O90" s="124">
        <f t="shared" si="44"/>
        <v>19148.154000000002</v>
      </c>
      <c r="P90" s="143"/>
      <c r="Q90" s="124">
        <f t="shared" si="45"/>
        <v>0</v>
      </c>
      <c r="R90" s="140"/>
      <c r="S90" s="124">
        <f t="shared" si="46"/>
        <v>0</v>
      </c>
      <c r="T90" s="122">
        <f t="shared" si="41"/>
        <v>4</v>
      </c>
      <c r="U90" s="122"/>
      <c r="V90" s="122"/>
      <c r="W90" s="122">
        <v>4</v>
      </c>
      <c r="X90" s="122"/>
      <c r="Y90" s="122"/>
      <c r="Z90" s="124">
        <f t="shared" si="47"/>
        <v>0</v>
      </c>
      <c r="AA90" s="124">
        <f t="shared" si="48"/>
        <v>47870.385000000002</v>
      </c>
      <c r="AB90" s="124">
        <f t="shared" si="49"/>
        <v>0</v>
      </c>
      <c r="AC90" s="122"/>
      <c r="AD90" s="122">
        <v>4</v>
      </c>
      <c r="AE90" s="122"/>
      <c r="AF90" s="125">
        <f t="shared" si="50"/>
        <v>0</v>
      </c>
      <c r="AG90" s="125">
        <f t="shared" si="51"/>
        <v>884.85</v>
      </c>
      <c r="AH90" s="125">
        <f t="shared" si="52"/>
        <v>0</v>
      </c>
      <c r="AI90" s="121"/>
      <c r="AJ90" s="121"/>
      <c r="AK90" s="121"/>
      <c r="AL90" s="108"/>
      <c r="AM90" s="121"/>
      <c r="AN90" s="121"/>
      <c r="AO90" s="121"/>
      <c r="AP90" s="121"/>
      <c r="AQ90" s="121"/>
      <c r="AR90" s="121"/>
      <c r="AS90" s="121"/>
      <c r="AT90" s="121"/>
      <c r="AU90" s="124">
        <f t="shared" si="53"/>
        <v>0</v>
      </c>
      <c r="AV90" s="124">
        <f t="shared" si="54"/>
        <v>0</v>
      </c>
      <c r="AW90" s="124">
        <f t="shared" si="55"/>
        <v>0</v>
      </c>
      <c r="AX90" s="124">
        <f t="shared" si="56"/>
        <v>0</v>
      </c>
      <c r="AY90" s="124">
        <f t="shared" si="57"/>
        <v>0</v>
      </c>
      <c r="AZ90" s="124">
        <f t="shared" si="58"/>
        <v>0</v>
      </c>
      <c r="BA90" s="124">
        <f t="shared" si="59"/>
        <v>0</v>
      </c>
      <c r="BB90" s="124">
        <f t="shared" si="60"/>
        <v>0</v>
      </c>
      <c r="BC90" s="124">
        <f t="shared" si="61"/>
        <v>0</v>
      </c>
      <c r="BD90" s="124">
        <f t="shared" si="62"/>
        <v>0</v>
      </c>
      <c r="BE90" s="124">
        <f t="shared" si="63"/>
        <v>0</v>
      </c>
      <c r="BF90" s="124">
        <f t="shared" si="64"/>
        <v>0</v>
      </c>
      <c r="BG90" s="128"/>
      <c r="BH90" s="128">
        <v>4</v>
      </c>
      <c r="BI90" s="128"/>
      <c r="BJ90" s="73">
        <f t="shared" si="65"/>
        <v>14361.1155</v>
      </c>
      <c r="BK90" s="129"/>
      <c r="BL90" s="141"/>
      <c r="BM90" s="69"/>
      <c r="BN90" s="69"/>
      <c r="BO90" s="69"/>
      <c r="BP90" s="126"/>
      <c r="BQ90" s="131"/>
      <c r="BR90" s="131"/>
      <c r="BS90" s="131"/>
      <c r="BT90" s="131"/>
      <c r="BU90" s="131"/>
      <c r="BV90" s="131"/>
      <c r="BW90" s="124">
        <f t="shared" si="42"/>
        <v>0</v>
      </c>
      <c r="BX90" s="133">
        <f t="shared" si="66"/>
        <v>0</v>
      </c>
      <c r="BY90" s="131"/>
      <c r="BZ90" s="134"/>
      <c r="CA90" s="135">
        <f t="shared" si="67"/>
        <v>4787.0385000000006</v>
      </c>
      <c r="CB90" s="73">
        <f t="shared" si="43"/>
        <v>87051.543000000005</v>
      </c>
    </row>
    <row r="91" spans="1:81" s="27" customFormat="1" ht="15" customHeight="1" x14ac:dyDescent="0.2">
      <c r="A91" s="126"/>
      <c r="B91" s="136" t="s">
        <v>159</v>
      </c>
      <c r="C91" s="69" t="s">
        <v>60</v>
      </c>
      <c r="D91" s="137" t="s">
        <v>2</v>
      </c>
      <c r="E91" s="137" t="s">
        <v>221</v>
      </c>
      <c r="F91" s="137" t="s">
        <v>57</v>
      </c>
      <c r="G91" s="111" t="s">
        <v>327</v>
      </c>
      <c r="H91" s="67" t="s">
        <v>58</v>
      </c>
      <c r="I91" s="138" t="s">
        <v>59</v>
      </c>
      <c r="J91" s="126">
        <v>5.08</v>
      </c>
      <c r="K91" s="68">
        <f t="shared" si="72"/>
        <v>179801.52</v>
      </c>
      <c r="L91" s="69"/>
      <c r="M91" s="69"/>
      <c r="N91" s="122">
        <v>40</v>
      </c>
      <c r="O91" s="124">
        <f t="shared" si="44"/>
        <v>179801.52000000002</v>
      </c>
      <c r="P91" s="143"/>
      <c r="Q91" s="124">
        <f t="shared" si="45"/>
        <v>0</v>
      </c>
      <c r="R91" s="140"/>
      <c r="S91" s="124">
        <f t="shared" si="46"/>
        <v>0</v>
      </c>
      <c r="T91" s="122">
        <f t="shared" si="41"/>
        <v>40</v>
      </c>
      <c r="U91" s="122"/>
      <c r="V91" s="122">
        <v>4</v>
      </c>
      <c r="W91" s="122">
        <v>22</v>
      </c>
      <c r="X91" s="122">
        <v>12</v>
      </c>
      <c r="Y91" s="122"/>
      <c r="Z91" s="124">
        <f t="shared" si="47"/>
        <v>44950.38</v>
      </c>
      <c r="AA91" s="124">
        <f t="shared" si="48"/>
        <v>247227.09</v>
      </c>
      <c r="AB91" s="124">
        <f t="shared" si="49"/>
        <v>134851.13999999998</v>
      </c>
      <c r="AC91" s="122">
        <v>4</v>
      </c>
      <c r="AD91" s="122">
        <v>22</v>
      </c>
      <c r="AE91" s="122">
        <v>16</v>
      </c>
      <c r="AF91" s="125">
        <f t="shared" si="50"/>
        <v>884.85</v>
      </c>
      <c r="AG91" s="125">
        <f t="shared" si="51"/>
        <v>4866.6750000000002</v>
      </c>
      <c r="AH91" s="125">
        <f t="shared" si="52"/>
        <v>3539.4</v>
      </c>
      <c r="AI91" s="121">
        <v>2</v>
      </c>
      <c r="AJ91" s="121"/>
      <c r="AK91" s="121"/>
      <c r="AL91" s="108"/>
      <c r="AM91" s="121">
        <v>20</v>
      </c>
      <c r="AN91" s="121"/>
      <c r="AO91" s="121"/>
      <c r="AP91" s="121"/>
      <c r="AQ91" s="121">
        <v>12</v>
      </c>
      <c r="AR91" s="121"/>
      <c r="AS91" s="121"/>
      <c r="AT91" s="121"/>
      <c r="AU91" s="124">
        <f t="shared" si="53"/>
        <v>442.42500000000001</v>
      </c>
      <c r="AV91" s="124">
        <f t="shared" si="54"/>
        <v>0</v>
      </c>
      <c r="AW91" s="124">
        <f t="shared" si="55"/>
        <v>0</v>
      </c>
      <c r="AX91" s="124">
        <f t="shared" si="56"/>
        <v>0</v>
      </c>
      <c r="AY91" s="124">
        <f t="shared" si="57"/>
        <v>4424.25</v>
      </c>
      <c r="AZ91" s="124">
        <f t="shared" si="58"/>
        <v>0</v>
      </c>
      <c r="BA91" s="124">
        <f t="shared" si="59"/>
        <v>0</v>
      </c>
      <c r="BB91" s="124">
        <f t="shared" si="60"/>
        <v>0</v>
      </c>
      <c r="BC91" s="124">
        <f t="shared" si="61"/>
        <v>2654.55</v>
      </c>
      <c r="BD91" s="124">
        <f t="shared" si="62"/>
        <v>0</v>
      </c>
      <c r="BE91" s="124">
        <f t="shared" si="63"/>
        <v>0</v>
      </c>
      <c r="BF91" s="124">
        <f t="shared" si="64"/>
        <v>0</v>
      </c>
      <c r="BG91" s="128">
        <v>4</v>
      </c>
      <c r="BH91" s="128">
        <v>18</v>
      </c>
      <c r="BI91" s="128">
        <v>12</v>
      </c>
      <c r="BJ91" s="73">
        <f t="shared" si="65"/>
        <v>114623.469</v>
      </c>
      <c r="BK91" s="129"/>
      <c r="BL91" s="141"/>
      <c r="BM91" s="69"/>
      <c r="BN91" s="69"/>
      <c r="BO91" s="69"/>
      <c r="BP91" s="126"/>
      <c r="BQ91" s="131"/>
      <c r="BR91" s="131"/>
      <c r="BS91" s="131"/>
      <c r="BT91" s="131"/>
      <c r="BU91" s="131"/>
      <c r="BV91" s="131">
        <v>2</v>
      </c>
      <c r="BW91" s="124">
        <f t="shared" si="42"/>
        <v>22475.19</v>
      </c>
      <c r="BX91" s="133">
        <f t="shared" si="66"/>
        <v>884.85</v>
      </c>
      <c r="BY91" s="131"/>
      <c r="BZ91" s="134"/>
      <c r="CA91" s="135">
        <f t="shared" si="67"/>
        <v>44950.380000000005</v>
      </c>
      <c r="CB91" s="73">
        <f t="shared" si="43"/>
        <v>806576.16900000011</v>
      </c>
    </row>
    <row r="92" spans="1:81" s="27" customFormat="1" ht="15" customHeight="1" x14ac:dyDescent="0.2">
      <c r="A92" s="126"/>
      <c r="B92" s="136" t="s">
        <v>159</v>
      </c>
      <c r="C92" s="69" t="s">
        <v>306</v>
      </c>
      <c r="D92" s="137" t="s">
        <v>2</v>
      </c>
      <c r="E92" s="137" t="s">
        <v>300</v>
      </c>
      <c r="F92" s="69" t="s">
        <v>306</v>
      </c>
      <c r="G92" s="137"/>
      <c r="H92" s="66" t="s">
        <v>149</v>
      </c>
      <c r="I92" s="138" t="s">
        <v>301</v>
      </c>
      <c r="J92" s="126">
        <v>4.49</v>
      </c>
      <c r="K92" s="68">
        <f>17697*J92*2</f>
        <v>158919.06</v>
      </c>
      <c r="L92" s="69"/>
      <c r="M92" s="69"/>
      <c r="N92" s="124"/>
      <c r="O92" s="124">
        <f t="shared" si="44"/>
        <v>0</v>
      </c>
      <c r="P92" s="143"/>
      <c r="Q92" s="124">
        <f t="shared" si="45"/>
        <v>0</v>
      </c>
      <c r="R92" s="140"/>
      <c r="S92" s="124">
        <f t="shared" si="46"/>
        <v>0</v>
      </c>
      <c r="T92" s="122">
        <f t="shared" si="41"/>
        <v>4</v>
      </c>
      <c r="U92" s="122"/>
      <c r="V92" s="122"/>
      <c r="W92" s="122"/>
      <c r="X92" s="122">
        <v>4</v>
      </c>
      <c r="Y92" s="122"/>
      <c r="Z92" s="124">
        <f t="shared" si="47"/>
        <v>0</v>
      </c>
      <c r="AA92" s="124">
        <f t="shared" si="48"/>
        <v>0</v>
      </c>
      <c r="AB92" s="124">
        <f t="shared" si="49"/>
        <v>39729.764999999999</v>
      </c>
      <c r="AC92" s="122"/>
      <c r="AD92" s="122"/>
      <c r="AE92" s="122">
        <v>4</v>
      </c>
      <c r="AF92" s="125">
        <f t="shared" si="50"/>
        <v>0</v>
      </c>
      <c r="AG92" s="125">
        <f t="shared" si="51"/>
        <v>0</v>
      </c>
      <c r="AH92" s="125">
        <f t="shared" si="52"/>
        <v>884.85</v>
      </c>
      <c r="AI92" s="121"/>
      <c r="AJ92" s="121"/>
      <c r="AK92" s="121"/>
      <c r="AL92" s="108"/>
      <c r="AM92" s="121"/>
      <c r="AN92" s="121"/>
      <c r="AO92" s="121"/>
      <c r="AP92" s="121"/>
      <c r="AQ92" s="121"/>
      <c r="AR92" s="121"/>
      <c r="AS92" s="121"/>
      <c r="AT92" s="121"/>
      <c r="AU92" s="124">
        <f t="shared" si="53"/>
        <v>0</v>
      </c>
      <c r="AV92" s="124">
        <f t="shared" si="54"/>
        <v>0</v>
      </c>
      <c r="AW92" s="124">
        <f t="shared" si="55"/>
        <v>0</v>
      </c>
      <c r="AX92" s="124">
        <f t="shared" si="56"/>
        <v>0</v>
      </c>
      <c r="AY92" s="124">
        <f t="shared" si="57"/>
        <v>0</v>
      </c>
      <c r="AZ92" s="124">
        <f t="shared" si="58"/>
        <v>0</v>
      </c>
      <c r="BA92" s="124">
        <f t="shared" si="59"/>
        <v>0</v>
      </c>
      <c r="BB92" s="124">
        <f t="shared" si="60"/>
        <v>0</v>
      </c>
      <c r="BC92" s="124">
        <f t="shared" si="61"/>
        <v>0</v>
      </c>
      <c r="BD92" s="124">
        <f t="shared" si="62"/>
        <v>0</v>
      </c>
      <c r="BE92" s="124">
        <f t="shared" si="63"/>
        <v>0</v>
      </c>
      <c r="BF92" s="124">
        <f t="shared" si="64"/>
        <v>0</v>
      </c>
      <c r="BG92" s="128"/>
      <c r="BH92" s="128"/>
      <c r="BI92" s="128">
        <v>4</v>
      </c>
      <c r="BJ92" s="73">
        <f t="shared" si="65"/>
        <v>11918.9295</v>
      </c>
      <c r="BK92" s="129"/>
      <c r="BL92" s="141"/>
      <c r="BM92" s="69"/>
      <c r="BN92" s="69"/>
      <c r="BO92" s="69"/>
      <c r="BP92" s="126"/>
      <c r="BQ92" s="131"/>
      <c r="BR92" s="131"/>
      <c r="BS92" s="131"/>
      <c r="BT92" s="131"/>
      <c r="BU92" s="131"/>
      <c r="BV92" s="131"/>
      <c r="BW92" s="124">
        <f t="shared" si="42"/>
        <v>0</v>
      </c>
      <c r="BX92" s="133">
        <f t="shared" si="66"/>
        <v>0</v>
      </c>
      <c r="BY92" s="131"/>
      <c r="BZ92" s="134"/>
      <c r="CA92" s="135">
        <f t="shared" si="67"/>
        <v>3972.9765000000002</v>
      </c>
      <c r="CB92" s="73">
        <f t="shared" si="43"/>
        <v>56506.520999999993</v>
      </c>
    </row>
    <row r="93" spans="1:81" s="27" customFormat="1" ht="15" customHeight="1" x14ac:dyDescent="0.2">
      <c r="A93" s="126"/>
      <c r="B93" s="136" t="s">
        <v>159</v>
      </c>
      <c r="C93" s="69" t="s">
        <v>309</v>
      </c>
      <c r="D93" s="137" t="s">
        <v>2</v>
      </c>
      <c r="E93" s="137" t="s">
        <v>248</v>
      </c>
      <c r="F93" s="137" t="s">
        <v>92</v>
      </c>
      <c r="G93" s="137" t="s">
        <v>335</v>
      </c>
      <c r="H93" s="66" t="s">
        <v>39</v>
      </c>
      <c r="I93" s="138" t="s">
        <v>6</v>
      </c>
      <c r="J93" s="126">
        <v>4.66</v>
      </c>
      <c r="K93" s="68">
        <f>17697*J93*2</f>
        <v>164936.04</v>
      </c>
      <c r="L93" s="69"/>
      <c r="M93" s="69"/>
      <c r="N93" s="124"/>
      <c r="O93" s="124">
        <f t="shared" si="44"/>
        <v>0</v>
      </c>
      <c r="P93" s="143"/>
      <c r="Q93" s="124">
        <f t="shared" si="45"/>
        <v>0</v>
      </c>
      <c r="R93" s="140">
        <v>10</v>
      </c>
      <c r="S93" s="124">
        <f t="shared" si="46"/>
        <v>30925.5075</v>
      </c>
      <c r="T93" s="122">
        <f t="shared" si="41"/>
        <v>10</v>
      </c>
      <c r="U93" s="122"/>
      <c r="V93" s="122"/>
      <c r="W93" s="122">
        <v>9</v>
      </c>
      <c r="X93" s="122"/>
      <c r="Y93" s="122"/>
      <c r="Z93" s="124">
        <f t="shared" si="47"/>
        <v>0</v>
      </c>
      <c r="AA93" s="124">
        <f t="shared" si="48"/>
        <v>92776.522500000006</v>
      </c>
      <c r="AB93" s="124">
        <f t="shared" si="49"/>
        <v>0</v>
      </c>
      <c r="AC93" s="122"/>
      <c r="AD93" s="122">
        <v>8</v>
      </c>
      <c r="AE93" s="122"/>
      <c r="AF93" s="125">
        <f t="shared" si="50"/>
        <v>0</v>
      </c>
      <c r="AG93" s="125">
        <f t="shared" si="51"/>
        <v>1769.7</v>
      </c>
      <c r="AH93" s="125">
        <f t="shared" si="52"/>
        <v>0</v>
      </c>
      <c r="AI93" s="121"/>
      <c r="AJ93" s="121"/>
      <c r="AK93" s="121"/>
      <c r="AL93" s="108"/>
      <c r="AM93" s="121"/>
      <c r="AN93" s="121"/>
      <c r="AO93" s="121"/>
      <c r="AP93" s="121"/>
      <c r="AQ93" s="121"/>
      <c r="AR93" s="121"/>
      <c r="AS93" s="121"/>
      <c r="AT93" s="121"/>
      <c r="AU93" s="124">
        <f t="shared" si="53"/>
        <v>0</v>
      </c>
      <c r="AV93" s="124">
        <f t="shared" si="54"/>
        <v>0</v>
      </c>
      <c r="AW93" s="124">
        <f t="shared" si="55"/>
        <v>0</v>
      </c>
      <c r="AX93" s="124">
        <f t="shared" si="56"/>
        <v>0</v>
      </c>
      <c r="AY93" s="124">
        <f t="shared" si="57"/>
        <v>0</v>
      </c>
      <c r="AZ93" s="124">
        <f t="shared" si="58"/>
        <v>0</v>
      </c>
      <c r="BA93" s="124">
        <f t="shared" si="59"/>
        <v>0</v>
      </c>
      <c r="BB93" s="124">
        <f t="shared" si="60"/>
        <v>0</v>
      </c>
      <c r="BC93" s="124">
        <f t="shared" si="61"/>
        <v>0</v>
      </c>
      <c r="BD93" s="124">
        <f t="shared" si="62"/>
        <v>0</v>
      </c>
      <c r="BE93" s="124">
        <f t="shared" si="63"/>
        <v>0</v>
      </c>
      <c r="BF93" s="124">
        <f t="shared" si="64"/>
        <v>0</v>
      </c>
      <c r="BG93" s="128"/>
      <c r="BH93" s="128">
        <v>6</v>
      </c>
      <c r="BI93" s="128"/>
      <c r="BJ93" s="73">
        <f t="shared" si="65"/>
        <v>18555.304499999998</v>
      </c>
      <c r="BK93" s="129"/>
      <c r="BL93" s="141"/>
      <c r="BM93" s="69"/>
      <c r="BN93" s="69"/>
      <c r="BO93" s="69"/>
      <c r="BP93" s="126"/>
      <c r="BQ93" s="131"/>
      <c r="BR93" s="131"/>
      <c r="BS93" s="131"/>
      <c r="BT93" s="131"/>
      <c r="BU93" s="131"/>
      <c r="BV93" s="131">
        <v>1</v>
      </c>
      <c r="BW93" s="124">
        <f t="shared" si="42"/>
        <v>10308.502500000001</v>
      </c>
      <c r="BX93" s="133">
        <f t="shared" si="66"/>
        <v>442.42500000000001</v>
      </c>
      <c r="BY93" s="131"/>
      <c r="BZ93" s="134"/>
      <c r="CA93" s="135">
        <f t="shared" si="67"/>
        <v>10308.502500000002</v>
      </c>
      <c r="CB93" s="73">
        <f t="shared" si="43"/>
        <v>165086.4645</v>
      </c>
    </row>
    <row r="94" spans="1:81" s="27" customFormat="1" ht="15" customHeight="1" x14ac:dyDescent="0.2">
      <c r="A94" s="126"/>
      <c r="B94" s="136" t="s">
        <v>159</v>
      </c>
      <c r="C94" s="64" t="s">
        <v>107</v>
      </c>
      <c r="D94" s="137" t="s">
        <v>2</v>
      </c>
      <c r="E94" s="137" t="s">
        <v>232</v>
      </c>
      <c r="F94" s="137" t="s">
        <v>108</v>
      </c>
      <c r="G94" s="137" t="s">
        <v>109</v>
      </c>
      <c r="H94" s="66" t="s">
        <v>58</v>
      </c>
      <c r="I94" s="138" t="s">
        <v>59</v>
      </c>
      <c r="J94" s="126">
        <v>5.24</v>
      </c>
      <c r="K94" s="123">
        <f>17697*J94*2</f>
        <v>185464.56</v>
      </c>
      <c r="L94" s="69"/>
      <c r="M94" s="69"/>
      <c r="N94" s="124">
        <v>4</v>
      </c>
      <c r="O94" s="124">
        <f t="shared" si="44"/>
        <v>18546.456000000002</v>
      </c>
      <c r="P94" s="143"/>
      <c r="Q94" s="124">
        <f t="shared" si="45"/>
        <v>0</v>
      </c>
      <c r="R94" s="140"/>
      <c r="S94" s="124">
        <f t="shared" si="46"/>
        <v>0</v>
      </c>
      <c r="T94" s="122">
        <f t="shared" si="41"/>
        <v>4</v>
      </c>
      <c r="U94" s="122"/>
      <c r="V94" s="122"/>
      <c r="W94" s="122">
        <v>4</v>
      </c>
      <c r="X94" s="122"/>
      <c r="Y94" s="122"/>
      <c r="Z94" s="124">
        <f t="shared" si="47"/>
        <v>0</v>
      </c>
      <c r="AA94" s="124">
        <f t="shared" si="48"/>
        <v>46366.14</v>
      </c>
      <c r="AB94" s="124">
        <f t="shared" si="49"/>
        <v>0</v>
      </c>
      <c r="AC94" s="122"/>
      <c r="AD94" s="122">
        <v>4</v>
      </c>
      <c r="AE94" s="122"/>
      <c r="AF94" s="125">
        <f t="shared" si="50"/>
        <v>0</v>
      </c>
      <c r="AG94" s="125">
        <f t="shared" si="51"/>
        <v>884.85</v>
      </c>
      <c r="AH94" s="125">
        <f t="shared" si="52"/>
        <v>0</v>
      </c>
      <c r="AI94" s="121"/>
      <c r="AJ94" s="121"/>
      <c r="AK94" s="121"/>
      <c r="AL94" s="108"/>
      <c r="AM94" s="121"/>
      <c r="AN94" s="121"/>
      <c r="AO94" s="121">
        <v>4</v>
      </c>
      <c r="AP94" s="121"/>
      <c r="AQ94" s="121"/>
      <c r="AR94" s="121"/>
      <c r="AS94" s="121"/>
      <c r="AT94" s="121"/>
      <c r="AU94" s="124">
        <f t="shared" si="53"/>
        <v>0</v>
      </c>
      <c r="AV94" s="124">
        <f t="shared" si="54"/>
        <v>0</v>
      </c>
      <c r="AW94" s="124">
        <f t="shared" si="55"/>
        <v>0</v>
      </c>
      <c r="AX94" s="124">
        <f t="shared" si="56"/>
        <v>0</v>
      </c>
      <c r="AY94" s="124">
        <f t="shared" si="57"/>
        <v>0</v>
      </c>
      <c r="AZ94" s="124">
        <f t="shared" si="58"/>
        <v>0</v>
      </c>
      <c r="BA94" s="124">
        <f t="shared" si="59"/>
        <v>1769.7</v>
      </c>
      <c r="BB94" s="124">
        <f t="shared" si="60"/>
        <v>0</v>
      </c>
      <c r="BC94" s="124">
        <f t="shared" si="61"/>
        <v>0</v>
      </c>
      <c r="BD94" s="124">
        <f t="shared" si="62"/>
        <v>0</v>
      </c>
      <c r="BE94" s="124">
        <f t="shared" si="63"/>
        <v>0</v>
      </c>
      <c r="BF94" s="124">
        <f t="shared" si="64"/>
        <v>0</v>
      </c>
      <c r="BG94" s="128"/>
      <c r="BH94" s="128">
        <v>4</v>
      </c>
      <c r="BI94" s="128"/>
      <c r="BJ94" s="73">
        <f t="shared" si="65"/>
        <v>13909.841999999999</v>
      </c>
      <c r="BK94" s="129"/>
      <c r="BL94" s="141"/>
      <c r="BM94" s="69"/>
      <c r="BN94" s="69"/>
      <c r="BO94" s="69"/>
      <c r="BP94" s="126"/>
      <c r="BQ94" s="131"/>
      <c r="BR94" s="131"/>
      <c r="BS94" s="131"/>
      <c r="BT94" s="131"/>
      <c r="BU94" s="131"/>
      <c r="BV94" s="131"/>
      <c r="BW94" s="124">
        <f t="shared" si="42"/>
        <v>0</v>
      </c>
      <c r="BX94" s="133">
        <f t="shared" si="66"/>
        <v>0</v>
      </c>
      <c r="BY94" s="131"/>
      <c r="BZ94" s="134"/>
      <c r="CA94" s="135">
        <f t="shared" si="67"/>
        <v>4636.6140000000005</v>
      </c>
      <c r="CB94" s="73">
        <f t="shared" si="43"/>
        <v>86113.602000000014</v>
      </c>
    </row>
    <row r="95" spans="1:81" s="27" customFormat="1" ht="15" customHeight="1" x14ac:dyDescent="0.2">
      <c r="A95" s="126"/>
      <c r="B95" s="136" t="s">
        <v>159</v>
      </c>
      <c r="C95" s="64" t="s">
        <v>101</v>
      </c>
      <c r="D95" s="137" t="s">
        <v>2</v>
      </c>
      <c r="E95" s="137" t="s">
        <v>230</v>
      </c>
      <c r="F95" s="137" t="s">
        <v>102</v>
      </c>
      <c r="G95" s="137" t="s">
        <v>351</v>
      </c>
      <c r="H95" s="66" t="s">
        <v>38</v>
      </c>
      <c r="I95" s="138" t="s">
        <v>113</v>
      </c>
      <c r="J95" s="139">
        <v>5.2</v>
      </c>
      <c r="K95" s="68">
        <f>17697*J95*2</f>
        <v>184048.80000000002</v>
      </c>
      <c r="L95" s="69"/>
      <c r="M95" s="69"/>
      <c r="N95" s="124"/>
      <c r="O95" s="124">
        <f t="shared" si="44"/>
        <v>0</v>
      </c>
      <c r="P95" s="122">
        <v>11</v>
      </c>
      <c r="Q95" s="124">
        <f t="shared" si="45"/>
        <v>44286.7425</v>
      </c>
      <c r="R95" s="143"/>
      <c r="S95" s="124">
        <f t="shared" si="46"/>
        <v>0</v>
      </c>
      <c r="T95" s="122">
        <f t="shared" si="41"/>
        <v>11</v>
      </c>
      <c r="U95" s="122"/>
      <c r="V95" s="122">
        <v>7</v>
      </c>
      <c r="W95" s="122">
        <v>4</v>
      </c>
      <c r="X95" s="122"/>
      <c r="Y95" s="122"/>
      <c r="Z95" s="124">
        <f t="shared" si="47"/>
        <v>80521.350000000006</v>
      </c>
      <c r="AA95" s="124">
        <f t="shared" si="48"/>
        <v>46012.200000000004</v>
      </c>
      <c r="AB95" s="124">
        <f t="shared" si="49"/>
        <v>0</v>
      </c>
      <c r="AC95" s="122">
        <v>7</v>
      </c>
      <c r="AD95" s="122">
        <v>4</v>
      </c>
      <c r="AE95" s="122"/>
      <c r="AF95" s="125">
        <f t="shared" si="50"/>
        <v>1548.4875000000002</v>
      </c>
      <c r="AG95" s="125">
        <f t="shared" si="51"/>
        <v>884.85</v>
      </c>
      <c r="AH95" s="125">
        <f t="shared" si="52"/>
        <v>0</v>
      </c>
      <c r="AI95" s="121"/>
      <c r="AJ95" s="121"/>
      <c r="AK95" s="121"/>
      <c r="AL95" s="108"/>
      <c r="AM95" s="121"/>
      <c r="AN95" s="121"/>
      <c r="AO95" s="121"/>
      <c r="AP95" s="121"/>
      <c r="AQ95" s="121"/>
      <c r="AR95" s="121"/>
      <c r="AS95" s="121"/>
      <c r="AT95" s="121"/>
      <c r="AU95" s="124">
        <f t="shared" si="53"/>
        <v>0</v>
      </c>
      <c r="AV95" s="124">
        <f t="shared" si="54"/>
        <v>0</v>
      </c>
      <c r="AW95" s="124">
        <f t="shared" si="55"/>
        <v>0</v>
      </c>
      <c r="AX95" s="124">
        <f t="shared" si="56"/>
        <v>0</v>
      </c>
      <c r="AY95" s="124">
        <f t="shared" si="57"/>
        <v>0</v>
      </c>
      <c r="AZ95" s="124">
        <f t="shared" si="58"/>
        <v>0</v>
      </c>
      <c r="BA95" s="124">
        <f t="shared" si="59"/>
        <v>0</v>
      </c>
      <c r="BB95" s="124">
        <f t="shared" si="60"/>
        <v>0</v>
      </c>
      <c r="BC95" s="124">
        <f t="shared" si="61"/>
        <v>0</v>
      </c>
      <c r="BD95" s="124">
        <f t="shared" si="62"/>
        <v>0</v>
      </c>
      <c r="BE95" s="124">
        <f t="shared" si="63"/>
        <v>0</v>
      </c>
      <c r="BF95" s="124">
        <f t="shared" si="64"/>
        <v>0</v>
      </c>
      <c r="BG95" s="128">
        <v>7</v>
      </c>
      <c r="BH95" s="128"/>
      <c r="BI95" s="128"/>
      <c r="BJ95" s="73">
        <f t="shared" si="65"/>
        <v>24156.405000000002</v>
      </c>
      <c r="BK95" s="129"/>
      <c r="BL95" s="141"/>
      <c r="BM95" s="69"/>
      <c r="BN95" s="69"/>
      <c r="BO95" s="69"/>
      <c r="BP95" s="126"/>
      <c r="BQ95" s="131"/>
      <c r="BR95" s="131"/>
      <c r="BS95" s="131"/>
      <c r="BT95" s="131"/>
      <c r="BU95" s="131"/>
      <c r="BV95" s="131"/>
      <c r="BW95" s="124">
        <f t="shared" si="42"/>
        <v>0</v>
      </c>
      <c r="BX95" s="133">
        <f t="shared" si="66"/>
        <v>0</v>
      </c>
      <c r="BY95" s="131"/>
      <c r="BZ95" s="134"/>
      <c r="CA95" s="135">
        <f t="shared" si="67"/>
        <v>12653.355000000003</v>
      </c>
      <c r="CB95" s="73">
        <f t="shared" si="43"/>
        <v>210063.39</v>
      </c>
    </row>
    <row r="96" spans="1:81" s="27" customFormat="1" ht="13.15" customHeight="1" x14ac:dyDescent="0.2">
      <c r="A96" s="62"/>
      <c r="B96" s="63" t="s">
        <v>7</v>
      </c>
      <c r="C96" s="64"/>
      <c r="D96" s="65"/>
      <c r="E96" s="65"/>
      <c r="F96" s="65"/>
      <c r="G96" s="65"/>
      <c r="H96" s="66"/>
      <c r="I96" s="67"/>
      <c r="J96" s="67"/>
      <c r="K96" s="68"/>
      <c r="L96" s="69"/>
      <c r="M96" s="69"/>
      <c r="N96" s="70">
        <f t="shared" ref="N96:BY96" si="73">SUM(N10:N95)</f>
        <v>667</v>
      </c>
      <c r="O96" s="70">
        <f t="shared" si="73"/>
        <v>3078950.6054999996</v>
      </c>
      <c r="P96" s="70">
        <f t="shared" si="73"/>
        <v>376</v>
      </c>
      <c r="Q96" s="70">
        <f t="shared" si="73"/>
        <v>1441277.9679374995</v>
      </c>
      <c r="R96" s="70">
        <f t="shared" si="73"/>
        <v>215</v>
      </c>
      <c r="S96" s="70">
        <f t="shared" si="73"/>
        <v>688948.63425</v>
      </c>
      <c r="T96" s="71">
        <f t="shared" si="73"/>
        <v>1467</v>
      </c>
      <c r="U96" s="71">
        <f t="shared" si="73"/>
        <v>0</v>
      </c>
      <c r="V96" s="71">
        <f t="shared" si="73"/>
        <v>518.5</v>
      </c>
      <c r="W96" s="71">
        <f t="shared" si="73"/>
        <v>746.5</v>
      </c>
      <c r="X96" s="71">
        <f t="shared" si="73"/>
        <v>183</v>
      </c>
      <c r="Y96" s="70">
        <f t="shared" si="73"/>
        <v>0</v>
      </c>
      <c r="Z96" s="70">
        <f t="shared" si="73"/>
        <v>5600481.1050000004</v>
      </c>
      <c r="AA96" s="70">
        <f t="shared" si="73"/>
        <v>8208731.3287500022</v>
      </c>
      <c r="AB96" s="70">
        <f t="shared" si="73"/>
        <v>2032987.1174999997</v>
      </c>
      <c r="AC96" s="72">
        <f t="shared" si="73"/>
        <v>521.5</v>
      </c>
      <c r="AD96" s="72">
        <f t="shared" si="73"/>
        <v>755.5</v>
      </c>
      <c r="AE96" s="72">
        <f t="shared" si="73"/>
        <v>190</v>
      </c>
      <c r="AF96" s="70">
        <f t="shared" si="73"/>
        <v>115362.31874999998</v>
      </c>
      <c r="AG96" s="70">
        <f t="shared" si="73"/>
        <v>167126.04375000004</v>
      </c>
      <c r="AH96" s="70">
        <f t="shared" si="73"/>
        <v>42030.375</v>
      </c>
      <c r="AI96" s="168">
        <f t="shared" si="73"/>
        <v>24</v>
      </c>
      <c r="AJ96" s="168">
        <f t="shared" si="73"/>
        <v>34</v>
      </c>
      <c r="AK96" s="168">
        <f t="shared" si="73"/>
        <v>170</v>
      </c>
      <c r="AL96" s="168">
        <f t="shared" si="73"/>
        <v>15</v>
      </c>
      <c r="AM96" s="168">
        <f t="shared" si="73"/>
        <v>68</v>
      </c>
      <c r="AN96" s="168">
        <f t="shared" si="73"/>
        <v>24</v>
      </c>
      <c r="AO96" s="168">
        <f t="shared" si="73"/>
        <v>156</v>
      </c>
      <c r="AP96" s="168">
        <f t="shared" si="73"/>
        <v>126</v>
      </c>
      <c r="AQ96" s="168">
        <f t="shared" si="73"/>
        <v>24</v>
      </c>
      <c r="AR96" s="168">
        <f t="shared" si="73"/>
        <v>13</v>
      </c>
      <c r="AS96" s="168">
        <f t="shared" si="73"/>
        <v>32</v>
      </c>
      <c r="AT96" s="168">
        <f t="shared" si="73"/>
        <v>18</v>
      </c>
      <c r="AU96" s="70">
        <f t="shared" si="73"/>
        <v>5309.1</v>
      </c>
      <c r="AV96" s="70">
        <f t="shared" si="73"/>
        <v>9401.53125</v>
      </c>
      <c r="AW96" s="70">
        <f t="shared" si="73"/>
        <v>75212.250000000015</v>
      </c>
      <c r="AX96" s="70">
        <f t="shared" si="73"/>
        <v>8295.46875</v>
      </c>
      <c r="AY96" s="70">
        <f t="shared" si="73"/>
        <v>15042.45</v>
      </c>
      <c r="AZ96" s="70">
        <f t="shared" si="73"/>
        <v>6636.375</v>
      </c>
      <c r="BA96" s="70">
        <f t="shared" si="73"/>
        <v>69018.299999999988</v>
      </c>
      <c r="BB96" s="70">
        <f t="shared" si="73"/>
        <v>69681.9375</v>
      </c>
      <c r="BC96" s="70">
        <f t="shared" si="73"/>
        <v>5309.1</v>
      </c>
      <c r="BD96" s="70">
        <f t="shared" si="73"/>
        <v>3594.703125</v>
      </c>
      <c r="BE96" s="70">
        <f t="shared" si="73"/>
        <v>14157.6</v>
      </c>
      <c r="BF96" s="70">
        <f t="shared" si="73"/>
        <v>9954.5625</v>
      </c>
      <c r="BG96" s="72">
        <f t="shared" si="73"/>
        <v>372.5</v>
      </c>
      <c r="BH96" s="72">
        <f t="shared" si="73"/>
        <v>580.5</v>
      </c>
      <c r="BI96" s="72">
        <f t="shared" si="73"/>
        <v>145</v>
      </c>
      <c r="BJ96" s="70">
        <f t="shared" si="73"/>
        <v>3637563.046875</v>
      </c>
      <c r="BK96" s="70">
        <f t="shared" si="73"/>
        <v>53091</v>
      </c>
      <c r="BL96" s="70">
        <f t="shared" si="73"/>
        <v>0</v>
      </c>
      <c r="BM96" s="70">
        <f t="shared" si="73"/>
        <v>0</v>
      </c>
      <c r="BN96" s="70">
        <f t="shared" si="73"/>
        <v>0</v>
      </c>
      <c r="BO96" s="70">
        <f t="shared" si="73"/>
        <v>0</v>
      </c>
      <c r="BP96" s="70">
        <v>37</v>
      </c>
      <c r="BQ96" s="70">
        <f t="shared" si="73"/>
        <v>123886</v>
      </c>
      <c r="BR96" s="70">
        <f t="shared" si="73"/>
        <v>191124</v>
      </c>
      <c r="BS96" s="70">
        <f t="shared" si="73"/>
        <v>42472</v>
      </c>
      <c r="BT96" s="70">
        <f t="shared" si="73"/>
        <v>88475</v>
      </c>
      <c r="BU96" s="70">
        <f t="shared" si="73"/>
        <v>332280</v>
      </c>
      <c r="BV96" s="70">
        <f t="shared" si="73"/>
        <v>19</v>
      </c>
      <c r="BW96" s="70">
        <f t="shared" si="73"/>
        <v>219509.16374999998</v>
      </c>
      <c r="BX96" s="70">
        <f t="shared" si="73"/>
        <v>8406.0750000000007</v>
      </c>
      <c r="BY96" s="70">
        <f t="shared" si="73"/>
        <v>0</v>
      </c>
      <c r="BZ96" s="70">
        <f>SUM(BZ10:BZ95)</f>
        <v>88485</v>
      </c>
      <c r="CA96" s="70">
        <f t="shared" ref="CA96" si="74">SUM(CA10:CA95)</f>
        <v>1606170.8715000006</v>
      </c>
      <c r="CB96" s="73">
        <f>SUM(CB10:CB95)</f>
        <v>28058971.031687498</v>
      </c>
      <c r="CC96" s="84"/>
    </row>
    <row r="97" spans="1:80" s="29" customFormat="1" ht="12" x14ac:dyDescent="0.2">
      <c r="A97" s="57"/>
      <c r="B97" s="156"/>
      <c r="C97" s="61"/>
      <c r="D97" s="157"/>
      <c r="E97" s="157"/>
      <c r="F97" s="157"/>
      <c r="G97" s="157"/>
      <c r="H97" s="60"/>
      <c r="I97" s="60"/>
      <c r="J97" s="60"/>
      <c r="K97" s="60"/>
      <c r="L97" s="61"/>
      <c r="M97" s="61"/>
      <c r="N97" s="61"/>
      <c r="O97" s="61"/>
      <c r="P97" s="61"/>
      <c r="Q97" s="61"/>
      <c r="R97" s="61"/>
      <c r="S97" s="61"/>
      <c r="T97" s="57"/>
      <c r="U97" s="57"/>
      <c r="V97" s="57"/>
      <c r="W97" s="57"/>
      <c r="X97" s="57"/>
      <c r="Y97" s="57"/>
      <c r="Z97" s="57"/>
      <c r="AA97" s="57"/>
      <c r="AB97" s="57"/>
      <c r="AC97" s="61"/>
      <c r="AD97" s="61"/>
      <c r="AE97" s="61"/>
      <c r="AF97" s="61"/>
      <c r="AG97" s="61"/>
      <c r="AH97" s="61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</row>
    <row r="98" spans="1:80" s="61" customFormat="1" ht="12" x14ac:dyDescent="0.2">
      <c r="A98" s="57"/>
      <c r="B98" s="58" t="s">
        <v>320</v>
      </c>
      <c r="C98" s="59"/>
      <c r="D98" s="59"/>
      <c r="E98" s="58"/>
      <c r="F98" s="58"/>
      <c r="G98" s="58"/>
      <c r="H98" s="60"/>
      <c r="I98" s="60"/>
      <c r="J98" s="60"/>
      <c r="K98" s="60"/>
      <c r="T98" s="57"/>
      <c r="U98" s="57"/>
      <c r="V98" s="57"/>
      <c r="W98" s="57"/>
      <c r="X98" s="57"/>
      <c r="Y98" s="57"/>
      <c r="Z98" s="57"/>
      <c r="AA98" s="57"/>
      <c r="AB98" s="57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</row>
    <row r="99" spans="1:80" s="29" customFormat="1" ht="12" x14ac:dyDescent="0.2">
      <c r="A99" s="57"/>
      <c r="B99" s="156"/>
      <c r="C99" s="61"/>
      <c r="D99" s="157"/>
      <c r="E99" s="157"/>
      <c r="F99" s="157"/>
      <c r="G99" s="157"/>
      <c r="H99" s="60"/>
      <c r="I99" s="60"/>
      <c r="J99" s="60"/>
      <c r="K99" s="60"/>
      <c r="L99" s="61"/>
      <c r="M99" s="61"/>
      <c r="N99" s="61"/>
      <c r="O99" s="61"/>
      <c r="P99" s="61"/>
      <c r="Q99" s="61"/>
      <c r="R99" s="61"/>
      <c r="S99" s="61"/>
      <c r="T99" s="57"/>
      <c r="U99" s="57"/>
      <c r="V99" s="57"/>
      <c r="W99" s="57"/>
      <c r="X99" s="57"/>
      <c r="Y99" s="57"/>
      <c r="Z99" s="57"/>
      <c r="AA99" s="57"/>
      <c r="AB99" s="57"/>
      <c r="AC99" s="61"/>
      <c r="AD99" s="61"/>
      <c r="AE99" s="61"/>
      <c r="AF99" s="61"/>
      <c r="AG99" s="61"/>
      <c r="AH99" s="61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</row>
    <row r="100" spans="1:80" s="29" customFormat="1" ht="12" x14ac:dyDescent="0.2">
      <c r="A100" s="158"/>
      <c r="B100" s="159"/>
      <c r="C100" s="160"/>
      <c r="D100" s="161"/>
      <c r="E100" s="161"/>
      <c r="F100" s="161"/>
      <c r="G100" s="161"/>
      <c r="H100" s="162"/>
      <c r="I100" s="162"/>
      <c r="J100" s="162"/>
      <c r="K100" s="162"/>
      <c r="L100" s="160"/>
      <c r="M100" s="160"/>
      <c r="N100" s="160"/>
      <c r="O100" s="160"/>
      <c r="P100" s="160"/>
      <c r="Q100" s="160"/>
      <c r="R100" s="160"/>
      <c r="S100" s="160"/>
      <c r="T100" s="57"/>
      <c r="U100" s="57"/>
      <c r="V100" s="57"/>
      <c r="W100" s="57"/>
      <c r="X100" s="57"/>
      <c r="Y100" s="57"/>
      <c r="Z100" s="57"/>
      <c r="AA100" s="57"/>
      <c r="AB100" s="57"/>
      <c r="AC100" s="61"/>
      <c r="AD100" s="61"/>
      <c r="AE100" s="61"/>
      <c r="AF100" s="61"/>
      <c r="AG100" s="61"/>
      <c r="AH100" s="61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</row>
    <row r="101" spans="1:80" s="29" customFormat="1" ht="12" x14ac:dyDescent="0.2">
      <c r="A101" s="158"/>
      <c r="B101" s="159"/>
      <c r="C101" s="160"/>
      <c r="D101" s="161"/>
      <c r="E101" s="161"/>
      <c r="F101" s="161"/>
      <c r="G101" s="161"/>
      <c r="H101" s="162"/>
      <c r="I101" s="162"/>
      <c r="J101" s="162"/>
      <c r="K101" s="162"/>
      <c r="L101" s="160"/>
      <c r="M101" s="160"/>
      <c r="N101" s="160"/>
      <c r="O101" s="160"/>
      <c r="P101" s="160"/>
      <c r="Q101" s="160"/>
      <c r="R101" s="160"/>
      <c r="S101" s="160"/>
      <c r="T101" s="57"/>
      <c r="U101" s="57"/>
      <c r="V101" s="57"/>
      <c r="W101" s="57"/>
      <c r="X101" s="57"/>
      <c r="Y101" s="57"/>
      <c r="Z101" s="57"/>
      <c r="AA101" s="57"/>
      <c r="AB101" s="57"/>
      <c r="AC101" s="61"/>
      <c r="AD101" s="61"/>
      <c r="AE101" s="61"/>
      <c r="AF101" s="61"/>
      <c r="AG101" s="61"/>
      <c r="AH101" s="61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</row>
    <row r="102" spans="1:80" s="29" customFormat="1" ht="12" x14ac:dyDescent="0.2">
      <c r="A102" s="40"/>
      <c r="B102" s="41"/>
      <c r="C102" s="30"/>
      <c r="D102" s="42"/>
      <c r="E102" s="42"/>
      <c r="F102" s="42"/>
      <c r="G102" s="42"/>
      <c r="H102" s="43"/>
      <c r="I102" s="43"/>
      <c r="J102" s="43"/>
      <c r="K102" s="43"/>
      <c r="L102" s="30"/>
      <c r="M102" s="30"/>
      <c r="N102" s="30"/>
      <c r="O102" s="30"/>
      <c r="P102" s="30"/>
      <c r="Q102" s="30"/>
      <c r="R102" s="30"/>
      <c r="S102" s="30"/>
      <c r="T102" s="44"/>
      <c r="U102" s="44"/>
      <c r="V102" s="44"/>
      <c r="W102" s="44"/>
      <c r="X102" s="44"/>
      <c r="Y102" s="44"/>
      <c r="Z102" s="44"/>
      <c r="AA102" s="44"/>
      <c r="AB102" s="44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CB102" s="53"/>
    </row>
    <row r="103" spans="1:80" s="29" customFormat="1" ht="12" x14ac:dyDescent="0.2">
      <c r="A103" s="40"/>
      <c r="B103" s="41"/>
      <c r="C103" s="30"/>
      <c r="D103" s="42"/>
      <c r="E103" s="42"/>
      <c r="F103" s="42"/>
      <c r="G103" s="42"/>
      <c r="H103" s="43"/>
      <c r="I103" s="43"/>
      <c r="J103" s="43"/>
      <c r="K103" s="43"/>
      <c r="L103" s="30"/>
      <c r="M103" s="30"/>
      <c r="N103" s="30"/>
      <c r="O103" s="30"/>
      <c r="P103" s="30"/>
      <c r="Q103" s="30"/>
      <c r="R103" s="30"/>
      <c r="S103" s="30"/>
      <c r="T103" s="44"/>
      <c r="U103" s="44"/>
      <c r="V103" s="44"/>
      <c r="W103" s="44"/>
      <c r="X103" s="44"/>
      <c r="Y103" s="44"/>
      <c r="Z103" s="44"/>
      <c r="AA103" s="44"/>
      <c r="AB103" s="44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</row>
    <row r="104" spans="1:80" s="29" customFormat="1" ht="12" x14ac:dyDescent="0.2">
      <c r="A104" s="40"/>
      <c r="B104" s="41"/>
      <c r="C104" s="30"/>
      <c r="D104" s="42"/>
      <c r="E104" s="42"/>
      <c r="F104" s="42"/>
      <c r="G104" s="42"/>
      <c r="H104" s="43"/>
      <c r="I104" s="43"/>
      <c r="J104" s="43"/>
      <c r="K104" s="43"/>
      <c r="L104" s="30"/>
      <c r="M104" s="30"/>
      <c r="N104" s="30"/>
      <c r="O104" s="30"/>
      <c r="P104" s="30"/>
      <c r="Q104" s="30"/>
      <c r="R104" s="30"/>
      <c r="S104" s="30"/>
      <c r="T104" s="44"/>
      <c r="U104" s="44"/>
      <c r="V104" s="44"/>
      <c r="W104" s="44"/>
      <c r="X104" s="44"/>
      <c r="Y104" s="44"/>
      <c r="Z104" s="44"/>
      <c r="AA104" s="44"/>
      <c r="AB104" s="44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</row>
    <row r="105" spans="1:80" s="29" customFormat="1" ht="12" x14ac:dyDescent="0.2">
      <c r="A105" s="40"/>
      <c r="B105" s="41"/>
      <c r="C105" s="30"/>
      <c r="D105" s="42"/>
      <c r="E105" s="42"/>
      <c r="F105" s="42"/>
      <c r="G105" s="42"/>
      <c r="H105" s="43"/>
      <c r="I105" s="43"/>
      <c r="J105" s="43"/>
      <c r="K105" s="43"/>
      <c r="L105" s="30"/>
      <c r="M105" s="30"/>
      <c r="N105" s="30"/>
      <c r="O105" s="30"/>
      <c r="P105" s="30"/>
      <c r="Q105" s="30"/>
      <c r="R105" s="30"/>
      <c r="S105" s="30"/>
      <c r="T105" s="44"/>
      <c r="U105" s="44"/>
      <c r="V105" s="44"/>
      <c r="W105" s="44"/>
      <c r="X105" s="44"/>
      <c r="Y105" s="44"/>
      <c r="Z105" s="44"/>
      <c r="AA105" s="44"/>
      <c r="AB105" s="44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</row>
    <row r="106" spans="1:80" s="29" customFormat="1" ht="12" x14ac:dyDescent="0.2">
      <c r="A106" s="40"/>
      <c r="B106" s="41"/>
      <c r="C106" s="30"/>
      <c r="D106" s="42"/>
      <c r="E106" s="42"/>
      <c r="F106" s="42"/>
      <c r="G106" s="42"/>
      <c r="H106" s="43"/>
      <c r="I106" s="43"/>
      <c r="J106" s="43"/>
      <c r="K106" s="43"/>
      <c r="L106" s="30"/>
      <c r="M106" s="30"/>
      <c r="N106" s="30"/>
      <c r="O106" s="30"/>
      <c r="P106" s="30"/>
      <c r="Q106" s="30"/>
      <c r="R106" s="30"/>
      <c r="S106" s="30"/>
      <c r="T106" s="44"/>
      <c r="U106" s="44"/>
      <c r="V106" s="44"/>
      <c r="W106" s="44"/>
      <c r="X106" s="44"/>
      <c r="Y106" s="44"/>
      <c r="Z106" s="44"/>
      <c r="AA106" s="44"/>
      <c r="AB106" s="44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</row>
    <row r="107" spans="1:80" s="29" customFormat="1" ht="12" x14ac:dyDescent="0.2">
      <c r="A107" s="40"/>
      <c r="B107" s="41"/>
      <c r="C107" s="30"/>
      <c r="D107" s="42"/>
      <c r="E107" s="42"/>
      <c r="F107" s="42"/>
      <c r="G107" s="42"/>
      <c r="H107" s="43"/>
      <c r="I107" s="43"/>
      <c r="J107" s="43"/>
      <c r="K107" s="43"/>
      <c r="L107" s="30"/>
      <c r="M107" s="30"/>
      <c r="N107" s="30"/>
      <c r="O107" s="30"/>
      <c r="P107" s="30"/>
      <c r="Q107" s="30"/>
      <c r="R107" s="30"/>
      <c r="S107" s="30"/>
      <c r="T107" s="44"/>
      <c r="U107" s="44"/>
      <c r="V107" s="44"/>
      <c r="W107" s="44"/>
      <c r="X107" s="44"/>
      <c r="Y107" s="44"/>
      <c r="Z107" s="44"/>
      <c r="AA107" s="44"/>
      <c r="AB107" s="44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</row>
    <row r="108" spans="1:80" s="29" customFormat="1" ht="12" x14ac:dyDescent="0.2">
      <c r="A108" s="40"/>
      <c r="B108" s="41"/>
      <c r="C108" s="30"/>
      <c r="D108" s="42"/>
      <c r="E108" s="42"/>
      <c r="F108" s="42"/>
      <c r="G108" s="42"/>
      <c r="H108" s="43"/>
      <c r="I108" s="43"/>
      <c r="J108" s="43"/>
      <c r="K108" s="43"/>
      <c r="L108" s="30"/>
      <c r="M108" s="30"/>
      <c r="N108" s="30"/>
      <c r="O108" s="30"/>
      <c r="P108" s="30"/>
      <c r="Q108" s="30"/>
      <c r="R108" s="30"/>
      <c r="S108" s="30"/>
      <c r="T108" s="44"/>
      <c r="U108" s="44"/>
      <c r="V108" s="44"/>
      <c r="W108" s="44"/>
      <c r="X108" s="44"/>
      <c r="Y108" s="44"/>
      <c r="Z108" s="44"/>
      <c r="AA108" s="44"/>
      <c r="AB108" s="44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</row>
    <row r="109" spans="1:80" s="29" customFormat="1" ht="12" x14ac:dyDescent="0.2">
      <c r="A109" s="40"/>
      <c r="B109" s="41"/>
      <c r="C109" s="30"/>
      <c r="D109" s="42"/>
      <c r="E109" s="42"/>
      <c r="F109" s="42"/>
      <c r="G109" s="42"/>
      <c r="H109" s="43"/>
      <c r="I109" s="43"/>
      <c r="J109" s="43"/>
      <c r="K109" s="43"/>
      <c r="L109" s="30"/>
      <c r="M109" s="30"/>
      <c r="N109" s="30"/>
      <c r="O109" s="30"/>
      <c r="P109" s="30"/>
      <c r="Q109" s="30"/>
      <c r="R109" s="30"/>
      <c r="S109" s="30"/>
      <c r="T109" s="44"/>
      <c r="U109" s="44"/>
      <c r="V109" s="44"/>
      <c r="W109" s="44"/>
      <c r="X109" s="44"/>
      <c r="Y109" s="44"/>
      <c r="Z109" s="44"/>
      <c r="AA109" s="44"/>
      <c r="AB109" s="44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</row>
    <row r="110" spans="1:80" s="29" customFormat="1" ht="12" x14ac:dyDescent="0.2">
      <c r="A110" s="40"/>
      <c r="B110" s="41"/>
      <c r="C110" s="30"/>
      <c r="D110" s="42"/>
      <c r="E110" s="42"/>
      <c r="F110" s="42"/>
      <c r="G110" s="42"/>
      <c r="H110" s="43"/>
      <c r="I110" s="43"/>
      <c r="J110" s="43"/>
      <c r="K110" s="43"/>
      <c r="L110" s="30"/>
      <c r="M110" s="30"/>
      <c r="N110" s="30"/>
      <c r="O110" s="30"/>
      <c r="P110" s="30"/>
      <c r="Q110" s="30"/>
      <c r="R110" s="30"/>
      <c r="S110" s="30"/>
      <c r="T110" s="44"/>
      <c r="U110" s="44"/>
      <c r="V110" s="44"/>
      <c r="W110" s="44"/>
      <c r="X110" s="44"/>
      <c r="Y110" s="44"/>
      <c r="Z110" s="44"/>
      <c r="AA110" s="44"/>
      <c r="AB110" s="44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</row>
    <row r="111" spans="1:80" s="29" customFormat="1" ht="12" x14ac:dyDescent="0.2">
      <c r="A111" s="40"/>
      <c r="B111" s="41"/>
      <c r="C111" s="30"/>
      <c r="D111" s="42"/>
      <c r="E111" s="42"/>
      <c r="F111" s="42"/>
      <c r="G111" s="42"/>
      <c r="H111" s="43"/>
      <c r="I111" s="43"/>
      <c r="J111" s="43"/>
      <c r="K111" s="43"/>
      <c r="L111" s="30"/>
      <c r="M111" s="30"/>
      <c r="N111" s="30"/>
      <c r="O111" s="30"/>
      <c r="P111" s="30"/>
      <c r="Q111" s="30"/>
      <c r="R111" s="30"/>
      <c r="S111" s="30"/>
      <c r="T111" s="44"/>
      <c r="U111" s="44"/>
      <c r="V111" s="44"/>
      <c r="W111" s="44"/>
      <c r="X111" s="44"/>
      <c r="Y111" s="44"/>
      <c r="Z111" s="44"/>
      <c r="AA111" s="44"/>
      <c r="AB111" s="44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</row>
    <row r="112" spans="1:80" s="29" customFormat="1" ht="12" x14ac:dyDescent="0.2">
      <c r="A112" s="40"/>
      <c r="B112" s="41"/>
      <c r="C112" s="30"/>
      <c r="D112" s="42"/>
      <c r="E112" s="42"/>
      <c r="F112" s="42"/>
      <c r="G112" s="42"/>
      <c r="H112" s="43"/>
      <c r="I112" s="43"/>
      <c r="J112" s="43"/>
      <c r="K112" s="43"/>
      <c r="L112" s="30"/>
      <c r="M112" s="30"/>
      <c r="N112" s="30"/>
      <c r="O112" s="30"/>
      <c r="P112" s="30"/>
      <c r="Q112" s="30"/>
      <c r="R112" s="30"/>
      <c r="S112" s="30"/>
      <c r="T112" s="44"/>
      <c r="U112" s="44"/>
      <c r="V112" s="44"/>
      <c r="W112" s="44"/>
      <c r="X112" s="44"/>
      <c r="Y112" s="44"/>
      <c r="Z112" s="44"/>
      <c r="AA112" s="44"/>
      <c r="AB112" s="44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</row>
    <row r="113" spans="1:46" s="29" customFormat="1" ht="12" x14ac:dyDescent="0.2">
      <c r="A113" s="40"/>
      <c r="B113" s="41"/>
      <c r="C113" s="30"/>
      <c r="D113" s="42"/>
      <c r="E113" s="42"/>
      <c r="F113" s="42"/>
      <c r="G113" s="42"/>
      <c r="H113" s="43"/>
      <c r="I113" s="43"/>
      <c r="J113" s="43"/>
      <c r="K113" s="43"/>
      <c r="L113" s="30"/>
      <c r="M113" s="30"/>
      <c r="N113" s="30"/>
      <c r="O113" s="30"/>
      <c r="P113" s="30"/>
      <c r="Q113" s="30"/>
      <c r="R113" s="30"/>
      <c r="S113" s="30"/>
      <c r="T113" s="44"/>
      <c r="U113" s="44"/>
      <c r="V113" s="44"/>
      <c r="W113" s="44"/>
      <c r="X113" s="44"/>
      <c r="Y113" s="44"/>
      <c r="Z113" s="44"/>
      <c r="AA113" s="44"/>
      <c r="AB113" s="44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</row>
    <row r="114" spans="1:46" s="29" customFormat="1" ht="12" x14ac:dyDescent="0.2">
      <c r="A114" s="40"/>
      <c r="B114" s="41"/>
      <c r="C114" s="30"/>
      <c r="D114" s="42"/>
      <c r="E114" s="42"/>
      <c r="F114" s="42"/>
      <c r="G114" s="42"/>
      <c r="H114" s="43"/>
      <c r="I114" s="43"/>
      <c r="J114" s="43"/>
      <c r="K114" s="43"/>
      <c r="L114" s="30"/>
      <c r="M114" s="30"/>
      <c r="N114" s="30"/>
      <c r="O114" s="30"/>
      <c r="P114" s="30"/>
      <c r="Q114" s="30"/>
      <c r="R114" s="30"/>
      <c r="S114" s="30"/>
      <c r="T114" s="44"/>
      <c r="U114" s="44"/>
      <c r="V114" s="44"/>
      <c r="W114" s="44"/>
      <c r="X114" s="44"/>
      <c r="Y114" s="44"/>
      <c r="Z114" s="44"/>
      <c r="AA114" s="44"/>
      <c r="AB114" s="44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</row>
    <row r="115" spans="1:46" s="31" customFormat="1" x14ac:dyDescent="0.25">
      <c r="A115" s="45"/>
      <c r="B115" s="46"/>
      <c r="C115" s="24"/>
      <c r="D115" s="47"/>
      <c r="E115" s="34"/>
      <c r="F115" s="34"/>
      <c r="G115" s="47"/>
      <c r="H115" s="48"/>
      <c r="I115" s="48"/>
      <c r="J115" s="48"/>
      <c r="K115" s="48"/>
      <c r="L115" s="39"/>
      <c r="M115" s="39"/>
      <c r="N115" s="39"/>
      <c r="O115" s="39"/>
      <c r="P115" s="39"/>
      <c r="Q115" s="39"/>
      <c r="R115" s="39"/>
      <c r="S115" s="39"/>
      <c r="T115" s="49"/>
      <c r="U115" s="49"/>
      <c r="V115" s="49"/>
      <c r="W115" s="49"/>
      <c r="X115" s="49"/>
      <c r="Y115" s="49"/>
      <c r="Z115" s="49"/>
      <c r="AA115" s="49"/>
      <c r="AB115" s="4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6" s="31" customFormat="1" x14ac:dyDescent="0.25">
      <c r="A116" s="45"/>
      <c r="B116" s="46"/>
      <c r="C116" s="24"/>
      <c r="D116" s="47"/>
      <c r="E116" s="34"/>
      <c r="F116" s="34"/>
      <c r="G116" s="47"/>
      <c r="H116" s="48"/>
      <c r="I116" s="48"/>
      <c r="J116" s="48"/>
      <c r="K116" s="48"/>
      <c r="L116" s="39"/>
      <c r="M116" s="39"/>
      <c r="N116" s="39"/>
      <c r="O116" s="39"/>
      <c r="P116" s="39"/>
      <c r="Q116" s="39"/>
      <c r="R116" s="39"/>
      <c r="S116" s="39"/>
      <c r="T116" s="49"/>
      <c r="U116" s="49"/>
      <c r="V116" s="49"/>
      <c r="W116" s="49"/>
      <c r="X116" s="49"/>
      <c r="Y116" s="49"/>
      <c r="Z116" s="49"/>
      <c r="AA116" s="49"/>
      <c r="AB116" s="4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</row>
    <row r="117" spans="1:46" s="31" customFormat="1" x14ac:dyDescent="0.25">
      <c r="A117" s="45"/>
      <c r="B117" s="46"/>
      <c r="C117" s="24"/>
      <c r="D117" s="47"/>
      <c r="E117" s="34"/>
      <c r="F117" s="34"/>
      <c r="G117" s="47"/>
      <c r="H117" s="48"/>
      <c r="I117" s="48"/>
      <c r="J117" s="48"/>
      <c r="K117" s="48"/>
      <c r="L117" s="39"/>
      <c r="M117" s="39"/>
      <c r="N117" s="39"/>
      <c r="O117" s="39"/>
      <c r="P117" s="39"/>
      <c r="Q117" s="39"/>
      <c r="R117" s="39"/>
      <c r="S117" s="39"/>
      <c r="T117" s="49"/>
      <c r="U117" s="49"/>
      <c r="V117" s="49"/>
      <c r="W117" s="49"/>
      <c r="X117" s="49"/>
      <c r="Y117" s="49"/>
      <c r="Z117" s="49"/>
      <c r="AA117" s="49"/>
      <c r="AB117" s="4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</row>
    <row r="118" spans="1:46" s="31" customFormat="1" x14ac:dyDescent="0.25">
      <c r="A118" s="45"/>
      <c r="B118" s="46"/>
      <c r="C118" s="24"/>
      <c r="D118" s="47"/>
      <c r="E118" s="34"/>
      <c r="F118" s="34"/>
      <c r="G118" s="47"/>
      <c r="H118" s="48"/>
      <c r="I118" s="48"/>
      <c r="J118" s="48"/>
      <c r="K118" s="48"/>
      <c r="L118" s="39"/>
      <c r="M118" s="39"/>
      <c r="N118" s="39"/>
      <c r="O118" s="39"/>
      <c r="P118" s="39"/>
      <c r="Q118" s="39"/>
      <c r="R118" s="39"/>
      <c r="S118" s="39"/>
      <c r="T118" s="49"/>
      <c r="U118" s="49"/>
      <c r="V118" s="49"/>
      <c r="W118" s="49"/>
      <c r="X118" s="49"/>
      <c r="Y118" s="49"/>
      <c r="Z118" s="49"/>
      <c r="AA118" s="49"/>
      <c r="AB118" s="4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</row>
    <row r="119" spans="1:46" s="31" customFormat="1" x14ac:dyDescent="0.25">
      <c r="A119" s="45"/>
      <c r="B119" s="46"/>
      <c r="C119" s="24"/>
      <c r="D119" s="47"/>
      <c r="E119" s="34"/>
      <c r="F119" s="34"/>
      <c r="G119" s="47"/>
      <c r="H119" s="48"/>
      <c r="I119" s="48"/>
      <c r="J119" s="48"/>
      <c r="K119" s="48"/>
      <c r="L119" s="39"/>
      <c r="M119" s="39"/>
      <c r="N119" s="39"/>
      <c r="O119" s="39"/>
      <c r="P119" s="39"/>
      <c r="Q119" s="39"/>
      <c r="R119" s="39"/>
      <c r="S119" s="39"/>
      <c r="T119" s="49"/>
      <c r="U119" s="49"/>
      <c r="V119" s="49"/>
      <c r="W119" s="49"/>
      <c r="X119" s="49"/>
      <c r="Y119" s="49"/>
      <c r="Z119" s="49"/>
      <c r="AA119" s="49"/>
      <c r="AB119" s="4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</row>
    <row r="120" spans="1:46" s="31" customFormat="1" x14ac:dyDescent="0.25">
      <c r="A120" s="45"/>
      <c r="B120" s="46"/>
      <c r="C120" s="24"/>
      <c r="D120" s="47"/>
      <c r="E120" s="34"/>
      <c r="F120" s="34"/>
      <c r="G120" s="47"/>
      <c r="H120" s="48"/>
      <c r="I120" s="48"/>
      <c r="J120" s="48"/>
      <c r="K120" s="48"/>
      <c r="L120" s="39"/>
      <c r="M120" s="39"/>
      <c r="N120" s="39"/>
      <c r="O120" s="39"/>
      <c r="P120" s="39"/>
      <c r="Q120" s="39"/>
      <c r="R120" s="39"/>
      <c r="S120" s="39"/>
      <c r="T120" s="49"/>
      <c r="U120" s="49"/>
      <c r="V120" s="49"/>
      <c r="W120" s="49"/>
      <c r="X120" s="49"/>
      <c r="Y120" s="49"/>
      <c r="Z120" s="49"/>
      <c r="AA120" s="49"/>
      <c r="AB120" s="4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</row>
    <row r="121" spans="1:46" s="31" customFormat="1" x14ac:dyDescent="0.25">
      <c r="A121" s="45"/>
      <c r="B121" s="46"/>
      <c r="C121" s="24"/>
      <c r="D121" s="47"/>
      <c r="E121" s="34"/>
      <c r="F121" s="34"/>
      <c r="G121" s="47"/>
      <c r="H121" s="48"/>
      <c r="I121" s="48"/>
      <c r="J121" s="48"/>
      <c r="K121" s="48"/>
      <c r="L121" s="39"/>
      <c r="M121" s="39"/>
      <c r="N121" s="39"/>
      <c r="O121" s="39"/>
      <c r="P121" s="39"/>
      <c r="Q121" s="39"/>
      <c r="R121" s="39"/>
      <c r="S121" s="39"/>
      <c r="T121" s="49"/>
      <c r="U121" s="49"/>
      <c r="V121" s="49"/>
      <c r="W121" s="49"/>
      <c r="X121" s="49"/>
      <c r="Y121" s="49"/>
      <c r="Z121" s="49"/>
      <c r="AA121" s="49"/>
      <c r="AB121" s="4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</row>
    <row r="122" spans="1:46" s="31" customFormat="1" x14ac:dyDescent="0.25">
      <c r="A122" s="45"/>
      <c r="B122" s="46"/>
      <c r="C122" s="24"/>
      <c r="D122" s="47"/>
      <c r="E122" s="34"/>
      <c r="F122" s="34"/>
      <c r="G122" s="47"/>
      <c r="H122" s="48"/>
      <c r="I122" s="48"/>
      <c r="J122" s="48"/>
      <c r="K122" s="48"/>
      <c r="L122" s="39"/>
      <c r="M122" s="39"/>
      <c r="N122" s="39"/>
      <c r="O122" s="39"/>
      <c r="P122" s="39"/>
      <c r="Q122" s="39"/>
      <c r="R122" s="39"/>
      <c r="S122" s="39"/>
      <c r="T122" s="49"/>
      <c r="U122" s="49"/>
      <c r="V122" s="49"/>
      <c r="W122" s="49"/>
      <c r="X122" s="49"/>
      <c r="Y122" s="49"/>
      <c r="Z122" s="49"/>
      <c r="AA122" s="49"/>
      <c r="AB122" s="4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</row>
    <row r="123" spans="1:46" s="31" customFormat="1" x14ac:dyDescent="0.25">
      <c r="A123" s="45"/>
      <c r="B123" s="46"/>
      <c r="C123" s="24"/>
      <c r="D123" s="47"/>
      <c r="E123" s="34"/>
      <c r="F123" s="34"/>
      <c r="G123" s="47"/>
      <c r="H123" s="48"/>
      <c r="I123" s="48"/>
      <c r="J123" s="48"/>
      <c r="K123" s="48"/>
      <c r="L123" s="39"/>
      <c r="M123" s="39"/>
      <c r="N123" s="39"/>
      <c r="O123" s="39"/>
      <c r="P123" s="39"/>
      <c r="Q123" s="39"/>
      <c r="R123" s="39"/>
      <c r="S123" s="39"/>
      <c r="T123" s="49"/>
      <c r="U123" s="49"/>
      <c r="V123" s="49"/>
      <c r="W123" s="49"/>
      <c r="X123" s="49"/>
      <c r="Y123" s="49"/>
      <c r="Z123" s="49"/>
      <c r="AA123" s="49"/>
      <c r="AB123" s="4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</row>
    <row r="124" spans="1:46" s="31" customFormat="1" x14ac:dyDescent="0.25">
      <c r="A124" s="45"/>
      <c r="B124" s="46"/>
      <c r="C124" s="24"/>
      <c r="D124" s="47"/>
      <c r="E124" s="34"/>
      <c r="F124" s="34"/>
      <c r="G124" s="47"/>
      <c r="H124" s="48"/>
      <c r="I124" s="48"/>
      <c r="J124" s="48"/>
      <c r="K124" s="48"/>
      <c r="L124" s="39"/>
      <c r="M124" s="39"/>
      <c r="N124" s="39"/>
      <c r="O124" s="39"/>
      <c r="P124" s="39"/>
      <c r="Q124" s="39"/>
      <c r="R124" s="39"/>
      <c r="S124" s="39"/>
      <c r="T124" s="49"/>
      <c r="U124" s="49"/>
      <c r="V124" s="49"/>
      <c r="W124" s="49"/>
      <c r="X124" s="49"/>
      <c r="Y124" s="49"/>
      <c r="Z124" s="49"/>
      <c r="AA124" s="49"/>
      <c r="AB124" s="4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</row>
    <row r="125" spans="1:46" s="31" customFormat="1" x14ac:dyDescent="0.25">
      <c r="A125" s="45"/>
      <c r="B125" s="46"/>
      <c r="C125" s="24"/>
      <c r="D125" s="47"/>
      <c r="E125" s="34"/>
      <c r="F125" s="34"/>
      <c r="G125" s="47"/>
      <c r="H125" s="48"/>
      <c r="I125" s="48"/>
      <c r="J125" s="48"/>
      <c r="K125" s="48"/>
      <c r="L125" s="39"/>
      <c r="M125" s="39"/>
      <c r="N125" s="39"/>
      <c r="O125" s="39"/>
      <c r="P125" s="39"/>
      <c r="Q125" s="39"/>
      <c r="R125" s="39"/>
      <c r="S125" s="39"/>
      <c r="T125" s="49"/>
      <c r="U125" s="49"/>
      <c r="V125" s="49"/>
      <c r="W125" s="49"/>
      <c r="X125" s="49"/>
      <c r="Y125" s="49"/>
      <c r="Z125" s="49"/>
      <c r="AA125" s="49"/>
      <c r="AB125" s="4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</row>
    <row r="126" spans="1:46" s="31" customFormat="1" x14ac:dyDescent="0.25">
      <c r="A126" s="49"/>
      <c r="B126" s="32"/>
      <c r="C126" s="22"/>
      <c r="D126" s="33"/>
      <c r="E126" s="34"/>
      <c r="F126" s="35"/>
      <c r="G126" s="33"/>
      <c r="H126" s="36"/>
      <c r="I126" s="36"/>
      <c r="J126" s="36"/>
      <c r="K126" s="36"/>
      <c r="T126" s="49"/>
      <c r="U126" s="49"/>
      <c r="V126" s="49"/>
      <c r="W126" s="49"/>
      <c r="X126" s="49"/>
      <c r="Y126" s="49"/>
      <c r="Z126" s="49"/>
      <c r="AA126" s="49"/>
      <c r="AB126" s="4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</row>
    <row r="127" spans="1:46" s="31" customFormat="1" x14ac:dyDescent="0.25">
      <c r="A127" s="49"/>
      <c r="B127" s="32"/>
      <c r="C127" s="22"/>
      <c r="D127" s="33"/>
      <c r="E127" s="34"/>
      <c r="F127" s="35"/>
      <c r="G127" s="33"/>
      <c r="H127" s="36"/>
      <c r="I127" s="36"/>
      <c r="J127" s="36"/>
      <c r="K127" s="36"/>
      <c r="T127" s="49"/>
      <c r="U127" s="49"/>
      <c r="V127" s="49"/>
      <c r="W127" s="49"/>
      <c r="X127" s="49"/>
      <c r="Y127" s="49"/>
      <c r="Z127" s="49"/>
      <c r="AA127" s="49"/>
      <c r="AB127" s="4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</row>
    <row r="128" spans="1:46" s="31" customFormat="1" x14ac:dyDescent="0.25">
      <c r="A128" s="49"/>
      <c r="B128" s="32"/>
      <c r="C128" s="22"/>
      <c r="D128" s="33"/>
      <c r="E128" s="34"/>
      <c r="F128" s="35"/>
      <c r="G128" s="33"/>
      <c r="H128" s="36"/>
      <c r="I128" s="36"/>
      <c r="J128" s="36"/>
      <c r="K128" s="36"/>
      <c r="T128" s="49"/>
      <c r="U128" s="49"/>
      <c r="V128" s="49"/>
      <c r="W128" s="49"/>
      <c r="X128" s="49"/>
      <c r="Y128" s="49"/>
      <c r="Z128" s="49"/>
      <c r="AA128" s="49"/>
      <c r="AB128" s="4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</row>
    <row r="129" spans="1:46" s="31" customFormat="1" x14ac:dyDescent="0.25">
      <c r="A129" s="49"/>
      <c r="B129" s="32"/>
      <c r="C129" s="22"/>
      <c r="D129" s="33"/>
      <c r="E129" s="34"/>
      <c r="F129" s="35"/>
      <c r="G129" s="33"/>
      <c r="H129" s="36"/>
      <c r="I129" s="36"/>
      <c r="J129" s="36"/>
      <c r="K129" s="36"/>
      <c r="T129" s="49"/>
      <c r="U129" s="49"/>
      <c r="V129" s="49"/>
      <c r="W129" s="49"/>
      <c r="X129" s="49"/>
      <c r="Y129" s="49"/>
      <c r="Z129" s="49"/>
      <c r="AA129" s="49"/>
      <c r="AB129" s="4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</row>
    <row r="130" spans="1:46" s="31" customFormat="1" x14ac:dyDescent="0.25">
      <c r="A130" s="49"/>
      <c r="B130" s="32"/>
      <c r="C130" s="22"/>
      <c r="D130" s="33"/>
      <c r="E130" s="34"/>
      <c r="F130" s="35"/>
      <c r="G130" s="33"/>
      <c r="H130" s="36"/>
      <c r="I130" s="36"/>
      <c r="J130" s="36"/>
      <c r="K130" s="36"/>
      <c r="T130" s="49"/>
      <c r="U130" s="49"/>
      <c r="V130" s="49"/>
      <c r="W130" s="49"/>
      <c r="X130" s="49"/>
      <c r="Y130" s="49"/>
      <c r="Z130" s="49"/>
      <c r="AA130" s="49"/>
      <c r="AB130" s="4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</row>
    <row r="131" spans="1:46" s="31" customFormat="1" x14ac:dyDescent="0.25">
      <c r="A131" s="49"/>
      <c r="B131" s="32"/>
      <c r="C131" s="22"/>
      <c r="D131" s="33"/>
      <c r="E131" s="34"/>
      <c r="F131" s="35"/>
      <c r="G131" s="33"/>
      <c r="H131" s="36"/>
      <c r="I131" s="36"/>
      <c r="J131" s="36"/>
      <c r="K131" s="36"/>
      <c r="T131" s="49"/>
      <c r="U131" s="49"/>
      <c r="V131" s="49"/>
      <c r="W131" s="49"/>
      <c r="X131" s="49"/>
      <c r="Y131" s="49"/>
      <c r="Z131" s="49"/>
      <c r="AA131" s="49"/>
      <c r="AB131" s="4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</row>
    <row r="132" spans="1:46" s="31" customFormat="1" x14ac:dyDescent="0.25">
      <c r="A132" s="49"/>
      <c r="B132" s="32"/>
      <c r="C132" s="22"/>
      <c r="D132" s="33"/>
      <c r="E132" s="34"/>
      <c r="F132" s="35"/>
      <c r="G132" s="33"/>
      <c r="H132" s="36"/>
      <c r="I132" s="36"/>
      <c r="J132" s="36"/>
      <c r="K132" s="36"/>
      <c r="T132" s="49"/>
      <c r="U132" s="49"/>
      <c r="V132" s="49"/>
      <c r="W132" s="49"/>
      <c r="X132" s="49"/>
      <c r="Y132" s="49"/>
      <c r="Z132" s="49"/>
      <c r="AA132" s="49"/>
      <c r="AB132" s="4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</row>
    <row r="133" spans="1:46" s="31" customFormat="1" x14ac:dyDescent="0.25">
      <c r="A133" s="49"/>
      <c r="B133" s="32"/>
      <c r="C133" s="22"/>
      <c r="D133" s="33"/>
      <c r="E133" s="34"/>
      <c r="F133" s="35"/>
      <c r="G133" s="33"/>
      <c r="H133" s="36"/>
      <c r="I133" s="36"/>
      <c r="J133" s="36"/>
      <c r="K133" s="36"/>
      <c r="T133" s="49"/>
      <c r="U133" s="49"/>
      <c r="V133" s="49"/>
      <c r="W133" s="49"/>
      <c r="X133" s="49"/>
      <c r="Y133" s="49"/>
      <c r="Z133" s="49"/>
      <c r="AA133" s="49"/>
      <c r="AB133" s="4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</row>
    <row r="134" spans="1:46" s="31" customFormat="1" x14ac:dyDescent="0.25">
      <c r="A134" s="49"/>
      <c r="B134" s="32"/>
      <c r="C134" s="22"/>
      <c r="D134" s="33"/>
      <c r="E134" s="34"/>
      <c r="F134" s="35"/>
      <c r="G134" s="33"/>
      <c r="H134" s="36"/>
      <c r="I134" s="36"/>
      <c r="J134" s="36"/>
      <c r="K134" s="36"/>
      <c r="T134" s="49"/>
      <c r="U134" s="49"/>
      <c r="V134" s="49"/>
      <c r="W134" s="49"/>
      <c r="X134" s="49"/>
      <c r="Y134" s="49"/>
      <c r="Z134" s="49"/>
      <c r="AA134" s="49"/>
      <c r="AB134" s="4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</row>
    <row r="135" spans="1:46" s="31" customFormat="1" x14ac:dyDescent="0.25">
      <c r="A135" s="49"/>
      <c r="B135" s="32"/>
      <c r="C135" s="22"/>
      <c r="D135" s="33"/>
      <c r="E135" s="34"/>
      <c r="F135" s="35"/>
      <c r="G135" s="33"/>
      <c r="H135" s="36"/>
      <c r="I135" s="36"/>
      <c r="J135" s="36"/>
      <c r="K135" s="36"/>
      <c r="T135" s="49"/>
      <c r="U135" s="49"/>
      <c r="V135" s="49"/>
      <c r="W135" s="49"/>
      <c r="X135" s="49"/>
      <c r="Y135" s="49"/>
      <c r="Z135" s="49"/>
      <c r="AA135" s="49"/>
      <c r="AB135" s="4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</row>
    <row r="136" spans="1:46" s="31" customFormat="1" x14ac:dyDescent="0.25">
      <c r="A136" s="49"/>
      <c r="B136" s="32"/>
      <c r="C136" s="22"/>
      <c r="D136" s="33"/>
      <c r="E136" s="34"/>
      <c r="F136" s="35"/>
      <c r="G136" s="33"/>
      <c r="H136" s="36"/>
      <c r="I136" s="36"/>
      <c r="J136" s="36"/>
      <c r="K136" s="36"/>
      <c r="T136" s="49"/>
      <c r="U136" s="49"/>
      <c r="V136" s="49"/>
      <c r="W136" s="49"/>
      <c r="X136" s="49"/>
      <c r="Y136" s="49"/>
      <c r="Z136" s="49"/>
      <c r="AA136" s="49"/>
      <c r="AB136" s="4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</row>
    <row r="137" spans="1:46" s="31" customFormat="1" x14ac:dyDescent="0.25">
      <c r="A137" s="49"/>
      <c r="B137" s="32"/>
      <c r="C137" s="22"/>
      <c r="D137" s="33"/>
      <c r="E137" s="34"/>
      <c r="F137" s="35"/>
      <c r="G137" s="33"/>
      <c r="H137" s="36"/>
      <c r="I137" s="36"/>
      <c r="J137" s="36"/>
      <c r="K137" s="36"/>
      <c r="T137" s="49"/>
      <c r="U137" s="49"/>
      <c r="V137" s="49"/>
      <c r="W137" s="49"/>
      <c r="X137" s="49"/>
      <c r="Y137" s="49"/>
      <c r="Z137" s="49"/>
      <c r="AA137" s="49"/>
      <c r="AB137" s="4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</row>
    <row r="138" spans="1:46" s="31" customFormat="1" x14ac:dyDescent="0.25">
      <c r="A138" s="49"/>
      <c r="B138" s="32"/>
      <c r="C138" s="22"/>
      <c r="D138" s="33"/>
      <c r="E138" s="34"/>
      <c r="F138" s="35"/>
      <c r="G138" s="33"/>
      <c r="H138" s="36"/>
      <c r="I138" s="36"/>
      <c r="J138" s="36"/>
      <c r="K138" s="36"/>
      <c r="T138" s="49"/>
      <c r="U138" s="49"/>
      <c r="V138" s="49"/>
      <c r="W138" s="49"/>
      <c r="X138" s="49"/>
      <c r="Y138" s="49"/>
      <c r="Z138" s="49"/>
      <c r="AA138" s="49"/>
      <c r="AB138" s="4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</row>
    <row r="139" spans="1:46" s="31" customFormat="1" x14ac:dyDescent="0.25">
      <c r="A139" s="49"/>
      <c r="B139" s="32"/>
      <c r="C139" s="22"/>
      <c r="D139" s="33"/>
      <c r="E139" s="34"/>
      <c r="F139" s="35"/>
      <c r="G139" s="33"/>
      <c r="H139" s="36"/>
      <c r="I139" s="36"/>
      <c r="J139" s="36"/>
      <c r="K139" s="36"/>
      <c r="T139" s="49"/>
      <c r="U139" s="49"/>
      <c r="V139" s="49"/>
      <c r="W139" s="49"/>
      <c r="X139" s="49"/>
      <c r="Y139" s="49"/>
      <c r="Z139" s="49"/>
      <c r="AA139" s="49"/>
      <c r="AB139" s="4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</row>
    <row r="140" spans="1:46" s="31" customFormat="1" x14ac:dyDescent="0.25">
      <c r="A140" s="49"/>
      <c r="B140" s="32"/>
      <c r="C140" s="22"/>
      <c r="D140" s="33"/>
      <c r="E140" s="34"/>
      <c r="F140" s="35"/>
      <c r="G140" s="33"/>
      <c r="H140" s="36"/>
      <c r="I140" s="36"/>
      <c r="J140" s="36"/>
      <c r="K140" s="36"/>
      <c r="T140" s="49"/>
      <c r="U140" s="49"/>
      <c r="V140" s="49"/>
      <c r="W140" s="49"/>
      <c r="X140" s="49"/>
      <c r="Y140" s="49"/>
      <c r="Z140" s="49"/>
      <c r="AA140" s="49"/>
      <c r="AB140" s="4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</row>
    <row r="141" spans="1:46" s="31" customFormat="1" x14ac:dyDescent="0.25">
      <c r="A141" s="49"/>
      <c r="B141" s="32"/>
      <c r="C141" s="22"/>
      <c r="D141" s="33"/>
      <c r="E141" s="34"/>
      <c r="F141" s="35"/>
      <c r="G141" s="33"/>
      <c r="H141" s="36"/>
      <c r="I141" s="36"/>
      <c r="J141" s="36"/>
      <c r="K141" s="36"/>
      <c r="T141" s="49"/>
      <c r="U141" s="49"/>
      <c r="V141" s="49"/>
      <c r="W141" s="49"/>
      <c r="X141" s="49"/>
      <c r="Y141" s="49"/>
      <c r="Z141" s="49"/>
      <c r="AA141" s="49"/>
      <c r="AB141" s="4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</row>
    <row r="142" spans="1:46" s="31" customFormat="1" x14ac:dyDescent="0.25">
      <c r="A142" s="49"/>
      <c r="B142" s="32"/>
      <c r="C142" s="22"/>
      <c r="D142" s="33"/>
      <c r="E142" s="34"/>
      <c r="F142" s="35"/>
      <c r="G142" s="33"/>
      <c r="H142" s="36"/>
      <c r="I142" s="36"/>
      <c r="J142" s="36"/>
      <c r="K142" s="36"/>
      <c r="T142" s="49"/>
      <c r="U142" s="49"/>
      <c r="V142" s="49"/>
      <c r="W142" s="49"/>
      <c r="X142" s="49"/>
      <c r="Y142" s="49"/>
      <c r="Z142" s="49"/>
      <c r="AA142" s="49"/>
      <c r="AB142" s="4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</row>
    <row r="143" spans="1:46" s="31" customFormat="1" x14ac:dyDescent="0.25">
      <c r="A143" s="49"/>
      <c r="B143" s="32"/>
      <c r="C143" s="22"/>
      <c r="D143" s="33"/>
      <c r="E143" s="34"/>
      <c r="F143" s="35"/>
      <c r="G143" s="33"/>
      <c r="H143" s="36"/>
      <c r="I143" s="36"/>
      <c r="J143" s="36"/>
      <c r="K143" s="36"/>
      <c r="T143" s="49"/>
      <c r="U143" s="49"/>
      <c r="V143" s="49"/>
      <c r="W143" s="49"/>
      <c r="X143" s="49"/>
      <c r="Y143" s="49"/>
      <c r="Z143" s="49"/>
      <c r="AA143" s="49"/>
      <c r="AB143" s="4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</row>
    <row r="144" spans="1:46" s="31" customFormat="1" x14ac:dyDescent="0.25">
      <c r="A144" s="49"/>
      <c r="B144" s="32"/>
      <c r="C144" s="22"/>
      <c r="D144" s="33"/>
      <c r="E144" s="34"/>
      <c r="F144" s="35"/>
      <c r="G144" s="33"/>
      <c r="H144" s="36"/>
      <c r="I144" s="36"/>
      <c r="J144" s="36"/>
      <c r="K144" s="36"/>
      <c r="T144" s="49"/>
      <c r="U144" s="49"/>
      <c r="V144" s="49"/>
      <c r="W144" s="49"/>
      <c r="X144" s="49"/>
      <c r="Y144" s="49"/>
      <c r="Z144" s="49"/>
      <c r="AA144" s="49"/>
      <c r="AB144" s="4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</row>
    <row r="145" spans="1:79" s="31" customFormat="1" x14ac:dyDescent="0.25">
      <c r="A145" s="49"/>
      <c r="B145" s="32"/>
      <c r="C145" s="22"/>
      <c r="D145" s="33"/>
      <c r="E145" s="34"/>
      <c r="F145" s="35"/>
      <c r="G145" s="33"/>
      <c r="H145" s="36"/>
      <c r="I145" s="36"/>
      <c r="J145" s="36"/>
      <c r="K145" s="36"/>
      <c r="T145" s="49"/>
      <c r="U145" s="49"/>
      <c r="V145" s="49"/>
      <c r="W145" s="49"/>
      <c r="X145" s="49"/>
      <c r="Y145" s="49"/>
      <c r="Z145" s="49"/>
      <c r="AA145" s="49"/>
      <c r="AB145" s="4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</row>
    <row r="146" spans="1:79" s="31" customFormat="1" x14ac:dyDescent="0.25">
      <c r="A146" s="49"/>
      <c r="B146" s="32"/>
      <c r="C146" s="22"/>
      <c r="D146" s="33"/>
      <c r="E146" s="34"/>
      <c r="F146" s="35"/>
      <c r="G146" s="33"/>
      <c r="H146" s="36"/>
      <c r="I146" s="36"/>
      <c r="J146" s="36"/>
      <c r="K146" s="36"/>
      <c r="T146" s="49"/>
      <c r="U146" s="49"/>
      <c r="V146" s="49"/>
      <c r="W146" s="49"/>
      <c r="X146" s="49"/>
      <c r="Y146" s="49"/>
      <c r="Z146" s="49"/>
      <c r="AA146" s="49"/>
      <c r="AB146" s="4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</row>
    <row r="147" spans="1:79" s="31" customFormat="1" x14ac:dyDescent="0.25">
      <c r="A147" s="49"/>
      <c r="B147" s="32"/>
      <c r="C147" s="22"/>
      <c r="D147" s="33"/>
      <c r="E147" s="34"/>
      <c r="F147" s="35"/>
      <c r="G147" s="33"/>
      <c r="H147" s="36"/>
      <c r="I147" s="36"/>
      <c r="J147" s="36"/>
      <c r="K147" s="36"/>
      <c r="T147" s="49"/>
      <c r="U147" s="49"/>
      <c r="V147" s="49"/>
      <c r="W147" s="49"/>
      <c r="X147" s="49"/>
      <c r="Y147" s="49"/>
      <c r="Z147" s="49"/>
      <c r="AA147" s="49"/>
      <c r="AB147" s="4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</row>
    <row r="148" spans="1:79" s="31" customFormat="1" x14ac:dyDescent="0.25">
      <c r="A148" s="49"/>
      <c r="B148" s="32"/>
      <c r="C148" s="22"/>
      <c r="D148" s="33"/>
      <c r="E148" s="34"/>
      <c r="F148" s="35"/>
      <c r="G148" s="33"/>
      <c r="H148" s="36"/>
      <c r="I148" s="36"/>
      <c r="J148" s="36"/>
      <c r="K148" s="36"/>
      <c r="T148" s="49"/>
      <c r="U148" s="49"/>
      <c r="V148" s="49"/>
      <c r="W148" s="49"/>
      <c r="X148" s="49"/>
      <c r="Y148" s="49"/>
      <c r="Z148" s="49"/>
      <c r="AA148" s="49"/>
      <c r="AB148" s="4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</row>
    <row r="149" spans="1:79" s="31" customFormat="1" x14ac:dyDescent="0.25">
      <c r="A149" s="49"/>
      <c r="B149" s="32"/>
      <c r="C149" s="22"/>
      <c r="D149" s="33"/>
      <c r="E149" s="34"/>
      <c r="F149" s="35"/>
      <c r="G149" s="33"/>
      <c r="H149" s="36"/>
      <c r="I149" s="36"/>
      <c r="J149" s="36"/>
      <c r="K149" s="36"/>
      <c r="O149" s="37"/>
      <c r="Q149" s="37"/>
      <c r="S149" s="37"/>
      <c r="T149" s="38"/>
      <c r="U149" s="38"/>
      <c r="V149" s="38"/>
      <c r="W149" s="38"/>
      <c r="X149" s="38"/>
      <c r="Y149" s="38"/>
      <c r="Z149" s="38"/>
      <c r="AA149" s="38"/>
      <c r="AB149" s="38"/>
      <c r="AC149" s="37"/>
      <c r="AD149" s="37"/>
      <c r="AE149" s="37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</row>
    <row r="150" spans="1:79" s="31" customFormat="1" x14ac:dyDescent="0.25">
      <c r="A150" s="49"/>
      <c r="B150" s="32"/>
      <c r="C150" s="22"/>
      <c r="D150" s="33"/>
      <c r="E150" s="34"/>
      <c r="F150" s="35"/>
      <c r="G150" s="33"/>
      <c r="H150" s="36"/>
      <c r="I150" s="36"/>
      <c r="J150" s="36"/>
      <c r="K150" s="36"/>
      <c r="O150" s="37"/>
      <c r="Q150" s="37"/>
      <c r="S150" s="37"/>
      <c r="T150" s="38"/>
      <c r="U150" s="38"/>
      <c r="V150" s="38"/>
      <c r="W150" s="38"/>
      <c r="X150" s="38"/>
      <c r="Y150" s="38"/>
      <c r="Z150" s="38"/>
      <c r="AA150" s="38"/>
      <c r="AB150" s="38"/>
      <c r="AC150" s="37"/>
      <c r="AD150" s="37"/>
      <c r="AE150" s="37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</row>
    <row r="151" spans="1:79" s="31" customFormat="1" x14ac:dyDescent="0.25">
      <c r="A151" s="49"/>
      <c r="B151" s="32"/>
      <c r="C151" s="22"/>
      <c r="D151" s="33"/>
      <c r="E151" s="34"/>
      <c r="F151" s="35"/>
      <c r="G151" s="33"/>
      <c r="H151" s="36"/>
      <c r="I151" s="36"/>
      <c r="J151" s="36"/>
      <c r="K151" s="36"/>
      <c r="O151" s="37"/>
      <c r="Q151" s="37"/>
      <c r="S151" s="37"/>
      <c r="T151" s="38"/>
      <c r="U151" s="38"/>
      <c r="V151" s="38"/>
      <c r="W151" s="38"/>
      <c r="X151" s="38"/>
      <c r="Y151" s="38"/>
      <c r="Z151" s="38"/>
      <c r="AA151" s="38"/>
      <c r="AB151" s="38"/>
      <c r="AC151" s="37"/>
      <c r="AD151" s="37"/>
      <c r="AE151" s="37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</row>
    <row r="152" spans="1:79" s="31" customFormat="1" x14ac:dyDescent="0.25">
      <c r="A152" s="49"/>
      <c r="B152" s="32"/>
      <c r="C152" s="22"/>
      <c r="D152" s="33"/>
      <c r="E152" s="34"/>
      <c r="F152" s="35"/>
      <c r="G152" s="33"/>
      <c r="H152" s="36"/>
      <c r="I152" s="36"/>
      <c r="J152" s="36"/>
      <c r="K152" s="36"/>
      <c r="O152" s="37"/>
      <c r="Q152" s="37"/>
      <c r="S152" s="37"/>
      <c r="T152" s="38"/>
      <c r="U152" s="38"/>
      <c r="V152" s="38"/>
      <c r="W152" s="38"/>
      <c r="X152" s="38"/>
      <c r="Y152" s="38"/>
      <c r="Z152" s="38"/>
      <c r="AA152" s="38"/>
      <c r="AB152" s="38"/>
      <c r="AC152" s="37"/>
      <c r="AD152" s="37"/>
      <c r="AE152" s="37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</row>
    <row r="153" spans="1:79" s="31" customFormat="1" x14ac:dyDescent="0.25">
      <c r="A153" s="49"/>
      <c r="B153" s="32"/>
      <c r="C153" s="22"/>
      <c r="D153" s="33"/>
      <c r="E153" s="34"/>
      <c r="F153" s="35"/>
      <c r="G153" s="33"/>
      <c r="H153" s="36"/>
      <c r="I153" s="36"/>
      <c r="J153" s="36"/>
      <c r="K153" s="36"/>
      <c r="O153" s="37"/>
      <c r="Q153" s="37"/>
      <c r="S153" s="37"/>
      <c r="T153" s="38"/>
      <c r="U153" s="38"/>
      <c r="V153" s="38"/>
      <c r="W153" s="38"/>
      <c r="X153" s="38"/>
      <c r="Y153" s="38"/>
      <c r="Z153" s="38"/>
      <c r="AA153" s="38"/>
      <c r="AB153" s="38"/>
      <c r="AC153" s="37"/>
      <c r="AD153" s="37"/>
      <c r="AE153" s="37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</row>
    <row r="154" spans="1:79" s="31" customFormat="1" x14ac:dyDescent="0.25">
      <c r="A154" s="49"/>
      <c r="B154" s="32"/>
      <c r="C154" s="22"/>
      <c r="D154" s="33"/>
      <c r="E154" s="34"/>
      <c r="F154" s="35"/>
      <c r="G154" s="33"/>
      <c r="H154" s="36"/>
      <c r="I154" s="36"/>
      <c r="J154" s="36"/>
      <c r="K154" s="36"/>
      <c r="O154" s="37"/>
      <c r="Q154" s="37"/>
      <c r="S154" s="37"/>
      <c r="T154" s="38"/>
      <c r="U154" s="38"/>
      <c r="V154" s="38"/>
      <c r="W154" s="38"/>
      <c r="X154" s="38"/>
      <c r="Y154" s="38"/>
      <c r="Z154" s="38"/>
      <c r="AA154" s="38"/>
      <c r="AB154" s="38"/>
      <c r="AC154" s="37"/>
      <c r="AD154" s="37"/>
      <c r="AE154" s="37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</row>
    <row r="155" spans="1:79" s="15" customFormat="1" x14ac:dyDescent="0.25">
      <c r="A155" s="13"/>
      <c r="B155" s="18"/>
      <c r="C155" s="19"/>
      <c r="D155" s="20"/>
      <c r="E155" s="23"/>
      <c r="F155" s="21"/>
      <c r="G155" s="20"/>
      <c r="H155" s="14"/>
      <c r="I155" s="14"/>
      <c r="J155" s="14"/>
      <c r="K155" s="14"/>
      <c r="O155" s="16"/>
      <c r="Q155" s="16"/>
      <c r="S155" s="16"/>
      <c r="T155" s="17"/>
      <c r="U155" s="17"/>
      <c r="V155" s="17"/>
      <c r="W155" s="17"/>
      <c r="X155" s="17"/>
      <c r="Y155" s="17"/>
      <c r="Z155" s="17"/>
      <c r="AA155" s="17"/>
      <c r="AB155" s="17"/>
      <c r="AC155" s="16"/>
      <c r="AD155" s="16"/>
      <c r="AE155" s="16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BG155" s="52"/>
      <c r="BH155" s="52"/>
      <c r="BI155" s="52"/>
      <c r="BW155" s="52"/>
      <c r="BX155" s="52"/>
      <c r="CA155" s="52"/>
    </row>
    <row r="156" spans="1:79" s="15" customFormat="1" x14ac:dyDescent="0.25">
      <c r="A156" s="13"/>
      <c r="B156" s="18"/>
      <c r="C156" s="19"/>
      <c r="D156" s="20"/>
      <c r="E156" s="23"/>
      <c r="F156" s="21"/>
      <c r="G156" s="20"/>
      <c r="H156" s="14"/>
      <c r="I156" s="14"/>
      <c r="J156" s="14"/>
      <c r="K156" s="14"/>
      <c r="O156" s="16"/>
      <c r="Q156" s="16"/>
      <c r="S156" s="16"/>
      <c r="T156" s="17"/>
      <c r="U156" s="17"/>
      <c r="V156" s="17"/>
      <c r="W156" s="17"/>
      <c r="X156" s="17"/>
      <c r="Y156" s="17"/>
      <c r="Z156" s="17"/>
      <c r="AA156" s="17"/>
      <c r="AB156" s="17"/>
      <c r="AC156" s="16"/>
      <c r="AD156" s="16"/>
      <c r="AE156" s="16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BG156" s="52"/>
      <c r="BH156" s="52"/>
      <c r="BI156" s="52"/>
      <c r="BW156" s="52"/>
      <c r="BX156" s="52"/>
      <c r="CA156" s="52"/>
    </row>
    <row r="157" spans="1:79" s="15" customFormat="1" x14ac:dyDescent="0.25">
      <c r="A157" s="13"/>
      <c r="B157" s="18"/>
      <c r="C157" s="19"/>
      <c r="D157" s="20"/>
      <c r="E157" s="23"/>
      <c r="F157" s="21"/>
      <c r="G157" s="20"/>
      <c r="H157" s="14"/>
      <c r="I157" s="14"/>
      <c r="J157" s="14"/>
      <c r="K157" s="14"/>
      <c r="O157" s="16"/>
      <c r="Q157" s="16"/>
      <c r="S157" s="16"/>
      <c r="T157" s="17"/>
      <c r="U157" s="17"/>
      <c r="V157" s="17"/>
      <c r="W157" s="17"/>
      <c r="X157" s="17"/>
      <c r="Y157" s="17"/>
      <c r="Z157" s="17"/>
      <c r="AA157" s="17"/>
      <c r="AB157" s="17"/>
      <c r="AC157" s="16"/>
      <c r="AD157" s="16"/>
      <c r="AE157" s="16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BG157" s="52"/>
      <c r="BH157" s="52"/>
      <c r="BI157" s="52"/>
      <c r="BW157" s="52"/>
      <c r="BX157" s="52"/>
      <c r="CA157" s="52"/>
    </row>
    <row r="158" spans="1:79" s="15" customFormat="1" x14ac:dyDescent="0.25">
      <c r="A158" s="13"/>
      <c r="B158" s="18"/>
      <c r="C158" s="19"/>
      <c r="D158" s="20"/>
      <c r="E158" s="23"/>
      <c r="F158" s="21"/>
      <c r="G158" s="20"/>
      <c r="H158" s="14"/>
      <c r="I158" s="14"/>
      <c r="J158" s="14"/>
      <c r="K158" s="14"/>
      <c r="O158" s="16"/>
      <c r="Q158" s="16"/>
      <c r="S158" s="16"/>
      <c r="T158" s="17"/>
      <c r="U158" s="17"/>
      <c r="V158" s="17"/>
      <c r="W158" s="17"/>
      <c r="X158" s="17"/>
      <c r="Y158" s="17"/>
      <c r="Z158" s="17"/>
      <c r="AA158" s="17"/>
      <c r="AB158" s="17"/>
      <c r="AC158" s="16"/>
      <c r="AD158" s="16"/>
      <c r="AE158" s="16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BG158" s="52"/>
      <c r="BH158" s="52"/>
      <c r="BI158" s="52"/>
      <c r="BW158" s="52"/>
      <c r="BX158" s="52"/>
      <c r="CA158" s="52"/>
    </row>
  </sheetData>
  <mergeCells count="50">
    <mergeCell ref="BK7:BK8"/>
    <mergeCell ref="BL7:BM7"/>
    <mergeCell ref="T6:T8"/>
    <mergeCell ref="BT6:BT8"/>
    <mergeCell ref="BV6:BX6"/>
    <mergeCell ref="BW7:BW8"/>
    <mergeCell ref="BG7:BI7"/>
    <mergeCell ref="K2:AB2"/>
    <mergeCell ref="T5:AU5"/>
    <mergeCell ref="AC6:AE7"/>
    <mergeCell ref="AF6:AH7"/>
    <mergeCell ref="R7:R8"/>
    <mergeCell ref="S7:S8"/>
    <mergeCell ref="K6:K8"/>
    <mergeCell ref="U6:X7"/>
    <mergeCell ref="Y6:AB7"/>
    <mergeCell ref="AI6:AL7"/>
    <mergeCell ref="AM6:AP7"/>
    <mergeCell ref="AQ6:AT7"/>
    <mergeCell ref="AU6:AX7"/>
    <mergeCell ref="L7:L8"/>
    <mergeCell ref="M7:M8"/>
    <mergeCell ref="F6:F8"/>
    <mergeCell ref="N7:N8"/>
    <mergeCell ref="O7:O8"/>
    <mergeCell ref="P7:P8"/>
    <mergeCell ref="Q7:Q8"/>
    <mergeCell ref="I6:I8"/>
    <mergeCell ref="J6:J8"/>
    <mergeCell ref="A6:A8"/>
    <mergeCell ref="B6:B8"/>
    <mergeCell ref="C6:C8"/>
    <mergeCell ref="D6:D8"/>
    <mergeCell ref="E6:E8"/>
    <mergeCell ref="CB6:CB8"/>
    <mergeCell ref="G6:G8"/>
    <mergeCell ref="H6:H8"/>
    <mergeCell ref="L6:S6"/>
    <mergeCell ref="BP6:BS7"/>
    <mergeCell ref="BY6:BY8"/>
    <mergeCell ref="BZ6:BZ8"/>
    <mergeCell ref="CA6:CA8"/>
    <mergeCell ref="BN7:BN8"/>
    <mergeCell ref="BU6:BU8"/>
    <mergeCell ref="BG6:BO6"/>
    <mergeCell ref="BV7:BV8"/>
    <mergeCell ref="BO7:BO8"/>
    <mergeCell ref="AY6:BB7"/>
    <mergeCell ref="BC6:BF7"/>
    <mergeCell ref="BJ7:BJ8"/>
  </mergeCells>
  <pageMargins left="0.23622047244094491" right="0.23622047244094491" top="0.74803149606299213" bottom="0.74803149606299213" header="0.31496062992125984" footer="0.31496062992125984"/>
  <pageSetup paperSize="9" scale="64" fitToWidth="3" fitToHeight="2" orientation="landscape" r:id="rId1"/>
  <rowBreaks count="1" manualBreakCount="1">
    <brk id="40" max="16383" man="1"/>
  </rowBreaks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</vt:lpstr>
      <vt:lpstr>тариф!Область_печати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</dc:creator>
  <cp:lastModifiedBy>Tumar</cp:lastModifiedBy>
  <cp:lastPrinted>2024-09-24T07:05:02Z</cp:lastPrinted>
  <dcterms:created xsi:type="dcterms:W3CDTF">2015-06-05T18:19:34Z</dcterms:created>
  <dcterms:modified xsi:type="dcterms:W3CDTF">2024-11-13T08:32:31Z</dcterms:modified>
</cp:coreProperties>
</file>